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03"/>
  <workbookPr/>
  <mc:AlternateContent xmlns:mc="http://schemas.openxmlformats.org/markup-compatibility/2006">
    <mc:Choice Requires="x15">
      <x15ac:absPath xmlns:x15ac="http://schemas.microsoft.com/office/spreadsheetml/2010/11/ac" url="https://exeoglobalgroup-my.sharepoint.com/personal/joseph_lai_aeqon_com_sg/Documents/Documents/Energy Project/dHost/Sample Data for Evercomm/"/>
    </mc:Choice>
  </mc:AlternateContent>
  <xr:revisionPtr revIDLastSave="881" documentId="11_F25DC773A252ABDACC104837695844FC5ADE58E9" xr6:coauthVersionLast="47" xr6:coauthVersionMax="47" xr10:uidLastSave="{00210F3E-4096-4D4E-BB22-2115DA5CB7CD}"/>
  <bookViews>
    <workbookView xWindow="-120" yWindow="-120" windowWidth="38640" windowHeight="21120" xr2:uid="{00000000-000D-0000-FFFF-FFFF00000000}"/>
  </bookViews>
  <sheets>
    <sheet name="2 Years Data" sheetId="4" r:id="rId1"/>
    <sheet name="Vehicle Data - 2 Years" sheetId="5" state="hidden" r:id="rId2"/>
    <sheet name="Water Data - 2 Years" sheetId="6" state="hidden" r:id="rId3"/>
    <sheet name="Vehicle Data" sheetId="2" state="hidden" r:id="rId4"/>
    <sheet name="Energy Data" sheetId="1" state="hidden" r:id="rId5"/>
    <sheet name="Water Data" sheetId="3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6" l="1"/>
  <c r="L2" i="6" s="1"/>
  <c r="K2" i="6" s="1"/>
  <c r="J2" i="6" s="1"/>
  <c r="I2" i="6" s="1"/>
  <c r="H2" i="6" s="1"/>
  <c r="G2" i="6" s="1"/>
  <c r="F2" i="6" s="1"/>
  <c r="E2" i="6" s="1"/>
  <c r="D2" i="6" s="1"/>
  <c r="C2" i="6" s="1"/>
  <c r="B2" i="6" s="1"/>
  <c r="N2" i="3"/>
  <c r="B4" i="1"/>
  <c r="B6" i="1"/>
  <c r="X4" i="1"/>
  <c r="V4" i="1"/>
  <c r="T4" i="1"/>
  <c r="T6" i="1"/>
  <c r="U4" i="1"/>
  <c r="R4" i="1"/>
  <c r="R6" i="1"/>
  <c r="S5" i="1"/>
  <c r="P4" i="1"/>
  <c r="P6" i="1"/>
  <c r="Q4" i="1"/>
  <c r="N4" i="1"/>
  <c r="N6" i="1"/>
  <c r="O4" i="1"/>
  <c r="L4" i="1"/>
  <c r="L6" i="1"/>
  <c r="M5" i="1"/>
  <c r="J4" i="1"/>
  <c r="J6" i="1"/>
  <c r="H4" i="1"/>
  <c r="H6" i="1"/>
  <c r="I5" i="1"/>
  <c r="F4" i="1"/>
  <c r="F6" i="1"/>
  <c r="G5" i="1"/>
  <c r="D6" i="1"/>
  <c r="E5" i="1"/>
  <c r="X6" i="1"/>
  <c r="N14" i="2"/>
  <c r="N15" i="2"/>
  <c r="C4" i="1"/>
  <c r="C5" i="1"/>
  <c r="E4" i="1"/>
  <c r="E6" i="1"/>
  <c r="I4" i="1"/>
  <c r="I6" i="1"/>
  <c r="G4" i="1"/>
  <c r="G6" i="1"/>
  <c r="Y5" i="1"/>
  <c r="Y4" i="1"/>
  <c r="V6" i="1"/>
  <c r="W5" i="1"/>
  <c r="U5" i="1"/>
  <c r="U6" i="1"/>
  <c r="Q5" i="1"/>
  <c r="Q6" i="1"/>
  <c r="O5" i="1"/>
  <c r="O6" i="1"/>
  <c r="M4" i="1"/>
  <c r="M6" i="1"/>
  <c r="K5" i="1"/>
  <c r="K4" i="1"/>
  <c r="K6" i="1"/>
  <c r="S4" i="1"/>
  <c r="S6" i="1"/>
  <c r="C6" i="1"/>
  <c r="Y6" i="1"/>
  <c r="W4" i="1"/>
  <c r="W6" i="1"/>
</calcChain>
</file>

<file path=xl/sharedStrings.xml><?xml version="1.0" encoding="utf-8"?>
<sst xmlns="http://schemas.openxmlformats.org/spreadsheetml/2006/main" count="107" uniqueCount="44">
  <si>
    <t>Energy Data 南投縣南投市仁和路２７號一至三樓</t>
  </si>
  <si>
    <t>Peak Hour Consumption (kWh)</t>
  </si>
  <si>
    <t>Non Peak Hour Consumption (kWh)</t>
  </si>
  <si>
    <t>Total Energy Consumption (kWh)</t>
  </si>
  <si>
    <t>電力排碳量 (metric tonnes)</t>
  </si>
  <si>
    <t>Vehicles Consumption (8 Vans)</t>
  </si>
  <si>
    <t>Fuel Consumption (L)</t>
  </si>
  <si>
    <t>Mileage (km)</t>
  </si>
  <si>
    <t>Water Utilities Data</t>
  </si>
  <si>
    <t>Water Consumption (Cu M)</t>
  </si>
  <si>
    <t>Data from Aeqon TJ Vehicle Maintenance Team</t>
  </si>
  <si>
    <t>Vehicle</t>
  </si>
  <si>
    <t>Data</t>
  </si>
  <si>
    <t>Vehicle Registration Number</t>
  </si>
  <si>
    <t>GBF8691Y</t>
  </si>
  <si>
    <t xml:space="preserve"> *Aeqon has 8 rented vans in operation</t>
  </si>
  <si>
    <t>Vehicle Type</t>
  </si>
  <si>
    <t>Van</t>
  </si>
  <si>
    <t>* Data of 8 vans estimated from 1 van with monthly detail</t>
  </si>
  <si>
    <t>Propulsion Type</t>
  </si>
  <si>
    <t>ICE</t>
  </si>
  <si>
    <t>Fuel Type</t>
  </si>
  <si>
    <t>Diesel</t>
  </si>
  <si>
    <t>Fuel Efficiency</t>
  </si>
  <si>
    <t>11L per km</t>
  </si>
  <si>
    <t>Fuel Consumption</t>
  </si>
  <si>
    <t>211L per month</t>
  </si>
  <si>
    <t xml:space="preserve">Mileage </t>
  </si>
  <si>
    <t>1850km per month</t>
  </si>
  <si>
    <t>Number of Vans</t>
  </si>
  <si>
    <t>Estimated Consumption (8 Vans)</t>
  </si>
  <si>
    <t xml:space="preserve"> *Aeqon has 8 vans in operation</t>
  </si>
  <si>
    <t xml:space="preserve">* [edited] vans are rented </t>
  </si>
  <si>
    <t>Total</t>
  </si>
  <si>
    <t xml:space="preserve">Building Location </t>
  </si>
  <si>
    <t>南投縣南投市仁和路２７號一至三樓</t>
  </si>
  <si>
    <t>Energy Consumption (kWh)</t>
  </si>
  <si>
    <t>Usage</t>
  </si>
  <si>
    <t>%</t>
  </si>
  <si>
    <t xml:space="preserve">Usage </t>
  </si>
  <si>
    <t>-</t>
  </si>
  <si>
    <t>* Peak Hour Consumption = 尖峰 + 半尖峰 + 週六半尖峰</t>
  </si>
  <si>
    <t>* Non Peak Hour Consumption = 離峰</t>
  </si>
  <si>
    <t>* Data for July to December 2025 are 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</si>
</sst>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">
    <xf numFmtId="0" fontId="0" fillId="0" borderId="0" xfId="0"/>
    <xf numFmtId="17" fontId="0" fillId="0" borderId="0" xfId="0" applyNumberFormat="1"/>
    <xf numFmtId="0" fontId="1" fillId="2" borderId="0" xfId="1"/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10" fontId="0" fillId="0" borderId="0" xfId="0" applyNumberFormat="1"/>
    <xf numFmtId="0" fontId="1" fillId="2" borderId="0" xfId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Energy</a:t>
            </a:r>
            <a:r>
              <a:rPr lang="en-SG" baseline="0"/>
              <a:t> Usage</a:t>
            </a:r>
            <a:endParaRPr lang="en-SG"/>
          </a:p>
        </c:rich>
      </c:tx>
      <c:layout>
        <c:manualLayout>
          <c:xMode val="edge"/>
          <c:yMode val="edge"/>
          <c:x val="0.40393744531933506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G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'2 Years Data'!$A$4</c:f>
              <c:strCache>
                <c:ptCount val="1"/>
                <c:pt idx="0">
                  <c:v>Total Energy Consumption (kWh)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 Years Data'!$B$1:$Y$1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'2 Years Data'!$B$4:$Y$4</c:f>
              <c:numCache>
                <c:formatCode>#,##0</c:formatCode>
                <c:ptCount val="24"/>
                <c:pt idx="0">
                  <c:v>190027.50586975383</c:v>
                </c:pt>
                <c:pt idx="1">
                  <c:v>197789.36472600373</c:v>
                </c:pt>
                <c:pt idx="2">
                  <c:v>216788.97311795823</c:v>
                </c:pt>
                <c:pt idx="3">
                  <c:v>222118.93946294324</c:v>
                </c:pt>
                <c:pt idx="4">
                  <c:v>231310.88198306787</c:v>
                </c:pt>
                <c:pt idx="5">
                  <c:v>248367.1668328201</c:v>
                </c:pt>
                <c:pt idx="6">
                  <c:v>257523.97222544713</c:v>
                </c:pt>
                <c:pt idx="7">
                  <c:v>261081.89793746668</c:v>
                </c:pt>
                <c:pt idx="8">
                  <c:v>276044.89003999997</c:v>
                </c:pt>
                <c:pt idx="9">
                  <c:v>291905.29026666662</c:v>
                </c:pt>
                <c:pt idx="10">
                  <c:v>292759.37333333329</c:v>
                </c:pt>
                <c:pt idx="11">
                  <c:v>310611.19999999995</c:v>
                </c:pt>
                <c:pt idx="12">
                  <c:v>305637.48211733333</c:v>
                </c:pt>
                <c:pt idx="13">
                  <c:v>346668.84612063109</c:v>
                </c:pt>
                <c:pt idx="14">
                  <c:v>342692.93821074942</c:v>
                </c:pt>
                <c:pt idx="15">
                  <c:v>353714.71944256849</c:v>
                </c:pt>
                <c:pt idx="16">
                  <c:v>378154.44571555511</c:v>
                </c:pt>
                <c:pt idx="17">
                  <c:v>364709.52664885251</c:v>
                </c:pt>
                <c:pt idx="18">
                  <c:v>388971.00259051914</c:v>
                </c:pt>
                <c:pt idx="19">
                  <c:v>415006.15748347319</c:v>
                </c:pt>
                <c:pt idx="20">
                  <c:v>444100.94095468102</c:v>
                </c:pt>
                <c:pt idx="21">
                  <c:v>452756.49936917122</c:v>
                </c:pt>
                <c:pt idx="22">
                  <c:v>486530.85645131534</c:v>
                </c:pt>
                <c:pt idx="23">
                  <c:v>511853.66980681196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6-4BA5-A301-942CCA393952}"/>
            </c:ext>
          </c:extLst>
        </c:ser>
        <c:ser>
          <c:idx val="3"/>
          <c:order val="3"/>
          <c:tx>
            <c:strRef>
              <c:f>'2 Years Data'!$A$5</c:f>
              <c:strCache>
                <c:ptCount val="1"/>
                <c:pt idx="0">
                  <c:v>電力排碳量 (metric tonnes)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 Years Data'!$B$1:$Y$1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'2 Years Data'!$B$5:$Y$5</c:f>
              <c:numCache>
                <c:formatCode>#,##0</c:formatCode>
                <c:ptCount val="24"/>
                <c:pt idx="0">
                  <c:v>117851.57950602798</c:v>
                </c:pt>
                <c:pt idx="1">
                  <c:v>122860.108892859</c:v>
                </c:pt>
                <c:pt idx="2">
                  <c:v>124189.89940041307</c:v>
                </c:pt>
                <c:pt idx="3">
                  <c:v>125112.8743573422</c:v>
                </c:pt>
                <c:pt idx="4">
                  <c:v>123000.586523637</c:v>
                </c:pt>
                <c:pt idx="5">
                  <c:v>128219.567605121</c:v>
                </c:pt>
                <c:pt idx="6">
                  <c:v>148076.25339467457</c:v>
                </c:pt>
                <c:pt idx="7">
                  <c:v>143024.36033078519</c:v>
                </c:pt>
                <c:pt idx="8">
                  <c:v>161439.03664555555</c:v>
                </c:pt>
                <c:pt idx="9">
                  <c:v>163145.82427000001</c:v>
                </c:pt>
                <c:pt idx="10">
                  <c:v>162998.18566666666</c:v>
                </c:pt>
                <c:pt idx="11">
                  <c:v>158173.1</c:v>
                </c:pt>
                <c:pt idx="12">
                  <c:v>177582.94031011112</c:v>
                </c:pt>
                <c:pt idx="13">
                  <c:v>172901.46500528298</c:v>
                </c:pt>
                <c:pt idx="14">
                  <c:v>179725.65187810591</c:v>
                </c:pt>
                <c:pt idx="15">
                  <c:v>183806.15316041332</c:v>
                </c:pt>
                <c:pt idx="16">
                  <c:v>189539.75541547677</c:v>
                </c:pt>
                <c:pt idx="17">
                  <c:v>204636.47736797851</c:v>
                </c:pt>
                <c:pt idx="18">
                  <c:v>202293.83508035404</c:v>
                </c:pt>
                <c:pt idx="19">
                  <c:v>216717.457990517</c:v>
                </c:pt>
                <c:pt idx="20">
                  <c:v>224513.19735798598</c:v>
                </c:pt>
                <c:pt idx="21">
                  <c:v>235958.97982391436</c:v>
                </c:pt>
                <c:pt idx="22">
                  <c:v>230244.47595862197</c:v>
                </c:pt>
                <c:pt idx="23">
                  <c:v>232541.27322397585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36-4BA5-A301-942CCA39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649759"/>
        <c:axId val="400652159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 Years Data'!$A$2</c15:sqref>
                        </c15:formulaRef>
                      </c:ext>
                    </c:extLst>
                    <c:strCache>
                      <c:ptCount val="1"/>
                      <c:pt idx="0">
                        <c:v>Peak Hour Consumption (kWh)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'2 Years Data'!$B$1:$Y$1</c15:sqref>
                        </c15:formulaRef>
                      </c:ext>
                    </c:extLst>
                    <c:numCache>
                      <c:formatCode>mmm\-yy</c:formatCode>
                      <c:ptCount val="24"/>
                      <c:pt idx="0">
                        <c:v>44927</c:v>
                      </c:pt>
                      <c:pt idx="1">
                        <c:v>44958</c:v>
                      </c:pt>
                      <c:pt idx="2">
                        <c:v>44986</c:v>
                      </c:pt>
                      <c:pt idx="3">
                        <c:v>45017</c:v>
                      </c:pt>
                      <c:pt idx="4">
                        <c:v>45047</c:v>
                      </c:pt>
                      <c:pt idx="5">
                        <c:v>45078</c:v>
                      </c:pt>
                      <c:pt idx="6">
                        <c:v>45108</c:v>
                      </c:pt>
                      <c:pt idx="7">
                        <c:v>45139</c:v>
                      </c:pt>
                      <c:pt idx="8">
                        <c:v>45170</c:v>
                      </c:pt>
                      <c:pt idx="9">
                        <c:v>45200</c:v>
                      </c:pt>
                      <c:pt idx="10">
                        <c:v>45231</c:v>
                      </c:pt>
                      <c:pt idx="11">
                        <c:v>45261</c:v>
                      </c:pt>
                      <c:pt idx="12">
                        <c:v>45292</c:v>
                      </c:pt>
                      <c:pt idx="13">
                        <c:v>45323</c:v>
                      </c:pt>
                      <c:pt idx="14">
                        <c:v>45352</c:v>
                      </c:pt>
                      <c:pt idx="15">
                        <c:v>45383</c:v>
                      </c:pt>
                      <c:pt idx="16">
                        <c:v>45413</c:v>
                      </c:pt>
                      <c:pt idx="17">
                        <c:v>45444</c:v>
                      </c:pt>
                      <c:pt idx="18">
                        <c:v>45474</c:v>
                      </c:pt>
                      <c:pt idx="19">
                        <c:v>45505</c:v>
                      </c:pt>
                      <c:pt idx="20">
                        <c:v>45536</c:v>
                      </c:pt>
                      <c:pt idx="21">
                        <c:v>45566</c:v>
                      </c:pt>
                      <c:pt idx="22">
                        <c:v>45597</c:v>
                      </c:pt>
                      <c:pt idx="23">
                        <c:v>45627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 Years Data'!$B$2:$Y$2</c15:sqref>
                        </c15:formulaRef>
                      </c:ext>
                    </c:extLst>
                    <c:numCache>
                      <c:formatCode>#,##0</c:formatCode>
                      <c:ptCount val="24"/>
                      <c:pt idx="0">
                        <c:v>102658.22418347491</c:v>
                      </c:pt>
                      <c:pt idx="1">
                        <c:v>106074.79719763968</c:v>
                      </c:pt>
                      <c:pt idx="2">
                        <c:v>118747.65605186901</c:v>
                      </c:pt>
                      <c:pt idx="3">
                        <c:v>117371.62736207436</c:v>
                      </c:pt>
                      <c:pt idx="4">
                        <c:v>121436.21275787576</c:v>
                      </c:pt>
                      <c:pt idx="5">
                        <c:v>136184.75793858364</c:v>
                      </c:pt>
                      <c:pt idx="6">
                        <c:v>138013.7282768249</c:v>
                      </c:pt>
                      <c:pt idx="7">
                        <c:v>149416.20945160001</c:v>
                      </c:pt>
                      <c:pt idx="8">
                        <c:v>156650.79467999999</c:v>
                      </c:pt>
                      <c:pt idx="9">
                        <c:v>164434.34226666664</c:v>
                      </c:pt>
                      <c:pt idx="10">
                        <c:v>171495.77333333332</c:v>
                      </c:pt>
                      <c:pt idx="11">
                        <c:v>186239.19999999998</c:v>
                      </c:pt>
                      <c:pt idx="12">
                        <c:v>177537.567304</c:v>
                      </c:pt>
                      <c:pt idx="13">
                        <c:v>203403.56544218663</c:v>
                      </c:pt>
                      <c:pt idx="14">
                        <c:v>204184.91978862719</c:v>
                      </c:pt>
                      <c:pt idx="15">
                        <c:v>204794.1183871848</c:v>
                      </c:pt>
                      <c:pt idx="16">
                        <c:v>224540.28799326616</c:v>
                      </c:pt>
                      <c:pt idx="17">
                        <c:v>213284.83981025629</c:v>
                      </c:pt>
                      <c:pt idx="18">
                        <c:v>227058.80032071655</c:v>
                      </c:pt>
                      <c:pt idx="19">
                        <c:v>243790.77364555429</c:v>
                      </c:pt>
                      <c:pt idx="20">
                        <c:v>259971.07723508033</c:v>
                      </c:pt>
                      <c:pt idx="21">
                        <c:v>263095.43443248642</c:v>
                      </c:pt>
                      <c:pt idx="22">
                        <c:v>293961.95937002974</c:v>
                      </c:pt>
                      <c:pt idx="23">
                        <c:v>302300.53428391065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236-4BA5-A301-942CCA39395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Years Data'!$A$3</c15:sqref>
                        </c15:formulaRef>
                      </c:ext>
                    </c:extLst>
                    <c:strCache>
                      <c:ptCount val="1"/>
                      <c:pt idx="0">
                        <c:v>Non Peak Hour Consumption (kWh)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Years Data'!$B$1:$Y$1</c15:sqref>
                        </c15:formulaRef>
                      </c:ext>
                    </c:extLst>
                    <c:numCache>
                      <c:formatCode>mmm\-yy</c:formatCode>
                      <c:ptCount val="24"/>
                      <c:pt idx="0">
                        <c:v>44927</c:v>
                      </c:pt>
                      <c:pt idx="1">
                        <c:v>44958</c:v>
                      </c:pt>
                      <c:pt idx="2">
                        <c:v>44986</c:v>
                      </c:pt>
                      <c:pt idx="3">
                        <c:v>45017</c:v>
                      </c:pt>
                      <c:pt idx="4">
                        <c:v>45047</c:v>
                      </c:pt>
                      <c:pt idx="5">
                        <c:v>45078</c:v>
                      </c:pt>
                      <c:pt idx="6">
                        <c:v>45108</c:v>
                      </c:pt>
                      <c:pt idx="7">
                        <c:v>45139</c:v>
                      </c:pt>
                      <c:pt idx="8">
                        <c:v>45170</c:v>
                      </c:pt>
                      <c:pt idx="9">
                        <c:v>45200</c:v>
                      </c:pt>
                      <c:pt idx="10">
                        <c:v>45231</c:v>
                      </c:pt>
                      <c:pt idx="11">
                        <c:v>45261</c:v>
                      </c:pt>
                      <c:pt idx="12">
                        <c:v>45292</c:v>
                      </c:pt>
                      <c:pt idx="13">
                        <c:v>45323</c:v>
                      </c:pt>
                      <c:pt idx="14">
                        <c:v>45352</c:v>
                      </c:pt>
                      <c:pt idx="15">
                        <c:v>45383</c:v>
                      </c:pt>
                      <c:pt idx="16">
                        <c:v>45413</c:v>
                      </c:pt>
                      <c:pt idx="17">
                        <c:v>45444</c:v>
                      </c:pt>
                      <c:pt idx="18">
                        <c:v>45474</c:v>
                      </c:pt>
                      <c:pt idx="19">
                        <c:v>45505</c:v>
                      </c:pt>
                      <c:pt idx="20">
                        <c:v>45536</c:v>
                      </c:pt>
                      <c:pt idx="21">
                        <c:v>45566</c:v>
                      </c:pt>
                      <c:pt idx="22">
                        <c:v>45597</c:v>
                      </c:pt>
                      <c:pt idx="23">
                        <c:v>45627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 Years Data'!$B$3:$Y$3</c15:sqref>
                        </c15:formulaRef>
                      </c:ext>
                    </c:extLst>
                    <c:numCache>
                      <c:formatCode>#,##0</c:formatCode>
                      <c:ptCount val="24"/>
                      <c:pt idx="0">
                        <c:v>87369.281686278919</c:v>
                      </c:pt>
                      <c:pt idx="1">
                        <c:v>91714.567528364059</c:v>
                      </c:pt>
                      <c:pt idx="2">
                        <c:v>98041.317066089236</c:v>
                      </c:pt>
                      <c:pt idx="3">
                        <c:v>104747.31210086889</c:v>
                      </c:pt>
                      <c:pt idx="4">
                        <c:v>109874.6692251921</c:v>
                      </c:pt>
                      <c:pt idx="5">
                        <c:v>112182.40889423645</c:v>
                      </c:pt>
                      <c:pt idx="6">
                        <c:v>119510.24394862221</c:v>
                      </c:pt>
                      <c:pt idx="7">
                        <c:v>111665.68848586666</c:v>
                      </c:pt>
                      <c:pt idx="8">
                        <c:v>119394.09535999999</c:v>
                      </c:pt>
                      <c:pt idx="9">
                        <c:v>127470.94799999999</c:v>
                      </c:pt>
                      <c:pt idx="10">
                        <c:v>121263.6</c:v>
                      </c:pt>
                      <c:pt idx="11">
                        <c:v>124372</c:v>
                      </c:pt>
                      <c:pt idx="12">
                        <c:v>128099.91481333334</c:v>
                      </c:pt>
                      <c:pt idx="13">
                        <c:v>143265.28067844445</c:v>
                      </c:pt>
                      <c:pt idx="14">
                        <c:v>138508.01842212223</c:v>
                      </c:pt>
                      <c:pt idx="15">
                        <c:v>148920.60105538368</c:v>
                      </c:pt>
                      <c:pt idx="16">
                        <c:v>153614.15772228898</c:v>
                      </c:pt>
                      <c:pt idx="17">
                        <c:v>151424.68683859624</c:v>
                      </c:pt>
                      <c:pt idx="18">
                        <c:v>161912.20226980257</c:v>
                      </c:pt>
                      <c:pt idx="19">
                        <c:v>171215.38383791887</c:v>
                      </c:pt>
                      <c:pt idx="20">
                        <c:v>184129.86371960069</c:v>
                      </c:pt>
                      <c:pt idx="21">
                        <c:v>189661.06493668479</c:v>
                      </c:pt>
                      <c:pt idx="22">
                        <c:v>192568.89708128557</c:v>
                      </c:pt>
                      <c:pt idx="23">
                        <c:v>209553.13552290131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236-4BA5-A301-942CCA393952}"/>
                  </c:ext>
                </c:extLst>
              </c15:ser>
            </c15:filteredLineSeries>
          </c:ext>
        </c:extLst>
      </c:lineChart>
      <c:dateAx>
        <c:axId val="40064975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652159"/>
        <c:crosses val="autoZero"/>
        <c:auto val="1"/>
        <c:lblOffset val="100"/>
        <c:baseTimeUnit val="months"/>
      </c:dateAx>
      <c:valAx>
        <c:axId val="400652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64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/>
              <a:t>Vehicle</a:t>
            </a:r>
            <a:r>
              <a:rPr lang="en-SG" baseline="0"/>
              <a:t> Consumption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Years Data'!$A$8</c:f>
              <c:strCache>
                <c:ptCount val="1"/>
                <c:pt idx="0">
                  <c:v>Fuel Consumption (L)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Years Data'!$B$7:$Y$7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'2 Years Data'!$B$8:$Y$8</c:f>
              <c:numCache>
                <c:formatCode>0.00</c:formatCode>
                <c:ptCount val="24"/>
                <c:pt idx="0">
                  <c:v>169.64125097747615</c:v>
                </c:pt>
                <c:pt idx="1">
                  <c:v>176.13367043545259</c:v>
                </c:pt>
                <c:pt idx="2">
                  <c:v>206.26748780781182</c:v>
                </c:pt>
                <c:pt idx="3">
                  <c:v>214.91859035151359</c:v>
                </c:pt>
                <c:pt idx="4">
                  <c:v>230.19331785149976</c:v>
                </c:pt>
                <c:pt idx="5">
                  <c:v>272.62429167419333</c:v>
                </c:pt>
                <c:pt idx="6">
                  <c:v>310.74167546741756</c:v>
                </c:pt>
                <c:pt idx="7">
                  <c:v>335.65599123678913</c:v>
                </c:pt>
                <c:pt idx="8">
                  <c:v>380.89264071064929</c:v>
                </c:pt>
                <c:pt idx="9">
                  <c:v>378.60545799695842</c:v>
                </c:pt>
                <c:pt idx="10">
                  <c:v>461.76696384887003</c:v>
                </c:pt>
                <c:pt idx="11">
                  <c:v>488.87531080046688</c:v>
                </c:pt>
                <c:pt idx="12">
                  <c:v>514.69619513968212</c:v>
                </c:pt>
                <c:pt idx="13">
                  <c:v>568.82166388007806</c:v>
                </c:pt>
                <c:pt idx="14">
                  <c:v>670.97629492551903</c:v>
                </c:pt>
                <c:pt idx="15">
                  <c:v>752.52000699204962</c:v>
                </c:pt>
                <c:pt idx="16">
                  <c:v>717.99489470289666</c:v>
                </c:pt>
                <c:pt idx="17">
                  <c:v>900.75247768167583</c:v>
                </c:pt>
                <c:pt idx="18">
                  <c:v>962.62729350561017</c:v>
                </c:pt>
                <c:pt idx="19">
                  <c:v>956.36828019916754</c:v>
                </c:pt>
                <c:pt idx="20">
                  <c:v>1158.6604134933302</c:v>
                </c:pt>
                <c:pt idx="21">
                  <c:v>1206.8132490320638</c:v>
                </c:pt>
                <c:pt idx="22">
                  <c:v>1342.7367494723474</c:v>
                </c:pt>
                <c:pt idx="23">
                  <c:v>1569.8400035302373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E-4C82-8757-AE91F5945690}"/>
            </c:ext>
          </c:extLst>
        </c:ser>
        <c:ser>
          <c:idx val="1"/>
          <c:order val="1"/>
          <c:tx>
            <c:strRef>
              <c:f>'2 Years Data'!$A$9</c:f>
              <c:strCache>
                <c:ptCount val="1"/>
                <c:pt idx="0">
                  <c:v>Mileage (km)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 Years Data'!$B$7:$Y$7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'2 Years Data'!$B$9:$Y$9</c:f>
              <c:numCache>
                <c:formatCode>0.00</c:formatCode>
                <c:ptCount val="24"/>
                <c:pt idx="0">
                  <c:v>874.21304667542529</c:v>
                </c:pt>
                <c:pt idx="1">
                  <c:v>965.74224474792913</c:v>
                </c:pt>
                <c:pt idx="2">
                  <c:v>1066.7091318694804</c:v>
                </c:pt>
                <c:pt idx="3">
                  <c:v>1053.0064351782096</c:v>
                </c:pt>
                <c:pt idx="4">
                  <c:v>1029.4439266955569</c:v>
                </c:pt>
                <c:pt idx="5">
                  <c:v>1182.9857560940306</c:v>
                </c:pt>
                <c:pt idx="6">
                  <c:v>1148.2291528855492</c:v>
                </c:pt>
                <c:pt idx="7">
                  <c:v>1218.5917347982024</c:v>
                </c:pt>
                <c:pt idx="8">
                  <c:v>1291.8979455967553</c:v>
                </c:pt>
                <c:pt idx="9">
                  <c:v>1448.9211916241777</c:v>
                </c:pt>
                <c:pt idx="10">
                  <c:v>1461.2213276004547</c:v>
                </c:pt>
                <c:pt idx="11">
                  <c:v>1494.0550225824882</c:v>
                </c:pt>
                <c:pt idx="12">
                  <c:v>1620.2642549460397</c:v>
                </c:pt>
                <c:pt idx="13">
                  <c:v>1650.5328776903466</c:v>
                </c:pt>
                <c:pt idx="14">
                  <c:v>1822.5722625311867</c:v>
                </c:pt>
                <c:pt idx="15">
                  <c:v>1927.7757095985985</c:v>
                </c:pt>
                <c:pt idx="16">
                  <c:v>1941.1447095610652</c:v>
                </c:pt>
                <c:pt idx="17">
                  <c:v>1947.7995676419955</c:v>
                </c:pt>
                <c:pt idx="18">
                  <c:v>2263.5313917286367</c:v>
                </c:pt>
                <c:pt idx="19">
                  <c:v>2259.1514058329176</c:v>
                </c:pt>
                <c:pt idx="20">
                  <c:v>2193.8674356867059</c:v>
                </c:pt>
                <c:pt idx="21">
                  <c:v>2337.575333666286</c:v>
                </c:pt>
                <c:pt idx="22">
                  <c:v>2384.3268403396119</c:v>
                </c:pt>
                <c:pt idx="23">
                  <c:v>2432.0133771464043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E-4C82-8757-AE91F594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44847"/>
        <c:axId val="1692243407"/>
      </c:lineChart>
      <c:dateAx>
        <c:axId val="16922448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243407"/>
        <c:crosses val="autoZero"/>
        <c:auto val="1"/>
        <c:lblOffset val="100"/>
        <c:baseTimeUnit val="months"/>
      </c:dateAx>
      <c:valAx>
        <c:axId val="1692243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2244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Years Data'!$A$12</c:f>
              <c:strCache>
                <c:ptCount val="1"/>
                <c:pt idx="0">
                  <c:v>Water Consumption (Cu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 Years Data'!$B$11:$Y$11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'2 Years Data'!$B$12:$Y$12</c:f>
              <c:numCache>
                <c:formatCode>0.00</c:formatCode>
                <c:ptCount val="24"/>
                <c:pt idx="0">
                  <c:v>111.87314109596048</c:v>
                </c:pt>
                <c:pt idx="1">
                  <c:v>125.33438248061306</c:v>
                </c:pt>
                <c:pt idx="2">
                  <c:v>129.41903204501997</c:v>
                </c:pt>
                <c:pt idx="3">
                  <c:v>135.50172883236857</c:v>
                </c:pt>
                <c:pt idx="4">
                  <c:v>130.87202590349483</c:v>
                </c:pt>
                <c:pt idx="5">
                  <c:v>142.31792540630494</c:v>
                </c:pt>
                <c:pt idx="6">
                  <c:v>150.25295129135199</c:v>
                </c:pt>
                <c:pt idx="7">
                  <c:v>163.95944622151112</c:v>
                </c:pt>
                <c:pt idx="8">
                  <c:v>165.51094655333333</c:v>
                </c:pt>
                <c:pt idx="9">
                  <c:v>177.00022955555553</c:v>
                </c:pt>
                <c:pt idx="10">
                  <c:v>169.86209333333332</c:v>
                </c:pt>
                <c:pt idx="11">
                  <c:v>154.68599999999998</c:v>
                </c:pt>
                <c:pt idx="12">
                  <c:v>180.26</c:v>
                </c:pt>
                <c:pt idx="13">
                  <c:v>178.68</c:v>
                </c:pt>
                <c:pt idx="14">
                  <c:v>168.1</c:v>
                </c:pt>
                <c:pt idx="15">
                  <c:v>180</c:v>
                </c:pt>
                <c:pt idx="16">
                  <c:v>220</c:v>
                </c:pt>
                <c:pt idx="17">
                  <c:v>192.65</c:v>
                </c:pt>
                <c:pt idx="18">
                  <c:v>189.68</c:v>
                </c:pt>
                <c:pt idx="19">
                  <c:v>235.43333333333331</c:v>
                </c:pt>
                <c:pt idx="20">
                  <c:v>256.89</c:v>
                </c:pt>
                <c:pt idx="21">
                  <c:v>265.433333333333</c:v>
                </c:pt>
                <c:pt idx="22">
                  <c:v>230.85</c:v>
                </c:pt>
                <c:pt idx="23">
                  <c:v>286.37777777777802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1-454E-B12A-7AD0F3E7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948639"/>
        <c:axId val="397501855"/>
      </c:lineChart>
      <c:dateAx>
        <c:axId val="4389486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501855"/>
        <c:crosses val="autoZero"/>
        <c:auto val="1"/>
        <c:lblOffset val="100"/>
        <c:baseTimeUnit val="months"/>
      </c:dateAx>
      <c:valAx>
        <c:axId val="39750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948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'Vehicle Data - 2 Years'!$A$14</c:f>
              <c:strCache>
                <c:ptCount val="1"/>
                <c:pt idx="0">
                  <c:v>Fuel Consumption (L)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'Vehicle Data - 2 Years'!$B$13:$Y$13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'Vehicle Data - 2 Years'!$B$14:$Y$14</c:f>
              <c:numCache>
                <c:formatCode>0.00</c:formatCode>
                <c:ptCount val="24"/>
                <c:pt idx="0">
                  <c:v>169.64125097747615</c:v>
                </c:pt>
                <c:pt idx="1">
                  <c:v>176.13367043545259</c:v>
                </c:pt>
                <c:pt idx="2">
                  <c:v>206.26748780781182</c:v>
                </c:pt>
                <c:pt idx="3">
                  <c:v>214.91859035151359</c:v>
                </c:pt>
                <c:pt idx="4">
                  <c:v>230.19331785149976</c:v>
                </c:pt>
                <c:pt idx="5">
                  <c:v>272.62429167419333</c:v>
                </c:pt>
                <c:pt idx="6">
                  <c:v>310.74167546741756</c:v>
                </c:pt>
                <c:pt idx="7">
                  <c:v>335.65599123678913</c:v>
                </c:pt>
                <c:pt idx="8">
                  <c:v>380.89264071064929</c:v>
                </c:pt>
                <c:pt idx="9">
                  <c:v>378.60545799695842</c:v>
                </c:pt>
                <c:pt idx="10">
                  <c:v>461.76696384887003</c:v>
                </c:pt>
                <c:pt idx="11">
                  <c:v>488.87531080046688</c:v>
                </c:pt>
                <c:pt idx="12">
                  <c:v>514.69619513968212</c:v>
                </c:pt>
                <c:pt idx="13">
                  <c:v>568.82166388007806</c:v>
                </c:pt>
                <c:pt idx="14">
                  <c:v>670.97629492551903</c:v>
                </c:pt>
                <c:pt idx="15">
                  <c:v>752.52000699204962</c:v>
                </c:pt>
                <c:pt idx="16">
                  <c:v>717.99489470289666</c:v>
                </c:pt>
                <c:pt idx="17">
                  <c:v>900.75247768167583</c:v>
                </c:pt>
                <c:pt idx="18">
                  <c:v>962.62729350561017</c:v>
                </c:pt>
                <c:pt idx="19">
                  <c:v>956.36828019916754</c:v>
                </c:pt>
                <c:pt idx="20">
                  <c:v>1158.6604134933302</c:v>
                </c:pt>
                <c:pt idx="21">
                  <c:v>1206.8132490320638</c:v>
                </c:pt>
                <c:pt idx="22">
                  <c:v>1342.7367494723474</c:v>
                </c:pt>
                <c:pt idx="23">
                  <c:v>1569.8400035302373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2-428B-9ECA-B2178924716C}"/>
            </c:ext>
          </c:extLst>
        </c:ser>
        <c:ser>
          <c:idx val="1"/>
          <c:order val="1"/>
          <c:tx>
            <c:strRef>
              <c:f>'Vehicle Data - 2 Years'!$A$15</c:f>
              <c:strCache>
                <c:ptCount val="1"/>
                <c:pt idx="0">
                  <c:v>Mileage (km)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'Vehicle Data - 2 Years'!$B$13:$Y$13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'Vehicle Data - 2 Years'!$B$15:$Y$15</c:f>
              <c:numCache>
                <c:formatCode>0.00</c:formatCode>
                <c:ptCount val="24"/>
                <c:pt idx="0">
                  <c:v>874.21304667542529</c:v>
                </c:pt>
                <c:pt idx="1">
                  <c:v>965.74224474792913</c:v>
                </c:pt>
                <c:pt idx="2">
                  <c:v>1066.7091318694804</c:v>
                </c:pt>
                <c:pt idx="3">
                  <c:v>1053.0064351782096</c:v>
                </c:pt>
                <c:pt idx="4">
                  <c:v>1029.4439266955569</c:v>
                </c:pt>
                <c:pt idx="5">
                  <c:v>1182.9857560940306</c:v>
                </c:pt>
                <c:pt idx="6">
                  <c:v>1148.2291528855492</c:v>
                </c:pt>
                <c:pt idx="7">
                  <c:v>1218.5917347982024</c:v>
                </c:pt>
                <c:pt idx="8">
                  <c:v>1291.8979455967553</c:v>
                </c:pt>
                <c:pt idx="9">
                  <c:v>1448.9211916241777</c:v>
                </c:pt>
                <c:pt idx="10">
                  <c:v>1461.2213276004547</c:v>
                </c:pt>
                <c:pt idx="11">
                  <c:v>1494.0550225824882</c:v>
                </c:pt>
                <c:pt idx="12">
                  <c:v>1620.2642549460397</c:v>
                </c:pt>
                <c:pt idx="13">
                  <c:v>1650.5328776903466</c:v>
                </c:pt>
                <c:pt idx="14">
                  <c:v>1822.5722625311867</c:v>
                </c:pt>
                <c:pt idx="15">
                  <c:v>1927.7757095985985</c:v>
                </c:pt>
                <c:pt idx="16">
                  <c:v>1941.1447095610652</c:v>
                </c:pt>
                <c:pt idx="17">
                  <c:v>1947.7995676419955</c:v>
                </c:pt>
                <c:pt idx="18">
                  <c:v>2263.5313917286367</c:v>
                </c:pt>
                <c:pt idx="19">
                  <c:v>2259.1514058329176</c:v>
                </c:pt>
                <c:pt idx="20">
                  <c:v>2193.8674356867059</c:v>
                </c:pt>
                <c:pt idx="21">
                  <c:v>2337.575333666286</c:v>
                </c:pt>
                <c:pt idx="22">
                  <c:v>2384.3268403396119</c:v>
                </c:pt>
                <c:pt idx="23">
                  <c:v>2432.0133771464043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2-428B-9ECA-B21789247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884223"/>
        <c:axId val="434890463"/>
      </c:lineChart>
      <c:dateAx>
        <c:axId val="4348842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890463"/>
        <c:crosses val="autoZero"/>
        <c:auto val="1"/>
        <c:lblOffset val="100"/>
        <c:baseTimeUnit val="months"/>
      </c:dateAx>
      <c:valAx>
        <c:axId val="43489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884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'Water Data - 2 Years'!$A$2</c:f>
              <c:strCache>
                <c:ptCount val="1"/>
                <c:pt idx="0">
                  <c:v>Water Consumption (Cu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Data - 2 Years'!$B$1:$Y$1</c:f>
              <c:numCache>
                <c:formatCode>mmm\-yy</c:formatCode>
                <c:ptCount val="2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</c:numCache>
            </c:numRef>
          </c:cat>
          <c:val>
            <c:numRef>
              <c:f>'Water Data - 2 Years'!$B$2:$Y$2</c:f>
              <c:numCache>
                <c:formatCode>0.00</c:formatCode>
                <c:ptCount val="24"/>
                <c:pt idx="0">
                  <c:v>136.72478435676589</c:v>
                </c:pt>
                <c:pt idx="1">
                  <c:v>144.73210741070062</c:v>
                </c:pt>
                <c:pt idx="2">
                  <c:v>146.22041343442896</c:v>
                </c:pt>
                <c:pt idx="3">
                  <c:v>154.88916727475922</c:v>
                </c:pt>
                <c:pt idx="4">
                  <c:v>146.51549375689621</c:v>
                </c:pt>
                <c:pt idx="5">
                  <c:v>160.3440129718044</c:v>
                </c:pt>
                <c:pt idx="6">
                  <c:v>167.29100533688887</c:v>
                </c:pt>
                <c:pt idx="7">
                  <c:v>155.38309297777775</c:v>
                </c:pt>
                <c:pt idx="8">
                  <c:v>178.4009422222222</c:v>
                </c:pt>
                <c:pt idx="9">
                  <c:v>183.61082666666664</c:v>
                </c:pt>
                <c:pt idx="10">
                  <c:v>173.792</c:v>
                </c:pt>
                <c:pt idx="11">
                  <c:v>177.79999999999998</c:v>
                </c:pt>
                <c:pt idx="12">
                  <c:v>234.4</c:v>
                </c:pt>
                <c:pt idx="13">
                  <c:v>130.9</c:v>
                </c:pt>
                <c:pt idx="14">
                  <c:v>168.1</c:v>
                </c:pt>
                <c:pt idx="15">
                  <c:v>180</c:v>
                </c:pt>
                <c:pt idx="16">
                  <c:v>220</c:v>
                </c:pt>
                <c:pt idx="17">
                  <c:v>145.9</c:v>
                </c:pt>
                <c:pt idx="18">
                  <c:v>177.79999999999998</c:v>
                </c:pt>
                <c:pt idx="19">
                  <c:v>235.43333333333331</c:v>
                </c:pt>
                <c:pt idx="20">
                  <c:v>302.83333333333331</c:v>
                </c:pt>
                <c:pt idx="21">
                  <c:v>295.43333333333334</c:v>
                </c:pt>
                <c:pt idx="22">
                  <c:v>218.93333333333331</c:v>
                </c:pt>
                <c:pt idx="23">
                  <c:v>186.37777777777777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C-4D95-9606-81EC665D9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046127"/>
        <c:axId val="411045647"/>
      </c:lineChart>
      <c:dateAx>
        <c:axId val="4110461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045647"/>
        <c:crosses val="autoZero"/>
        <c:auto val="1"/>
        <c:lblOffset val="100"/>
        <c:baseTimeUnit val="months"/>
      </c:dateAx>
      <c:valAx>
        <c:axId val="41104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04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13</xdr:row>
      <xdr:rowOff>80962</xdr:rowOff>
    </xdr:from>
    <xdr:to>
      <xdr:col>3</xdr:col>
      <xdr:colOff>85725</xdr:colOff>
      <xdr:row>27</xdr:row>
      <xdr:rowOff>157162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2549169-D364-6945-2675-5DCF4CDBA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13</xdr:row>
      <xdr:rowOff>100012</xdr:rowOff>
    </xdr:from>
    <xdr:to>
      <xdr:col>13</xdr:col>
      <xdr:colOff>104775</xdr:colOff>
      <xdr:row>33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DCD8E5-53E4-22D2-CB25-6E766BD7F738}"/>
            </a:ext>
            <a:ext uri="{147F2762-F138-4A5C-976F-8EAC2B608ADB}">
              <a16:predDERef xmlns:a16="http://schemas.microsoft.com/office/drawing/2014/main" pred="{72549169-D364-6945-2675-5DCF4CDBA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352425</xdr:colOff>
      <xdr:row>13</xdr:row>
      <xdr:rowOff>166687</xdr:rowOff>
    </xdr:from>
    <xdr:to>
      <xdr:col>22</xdr:col>
      <xdr:colOff>371475</xdr:colOff>
      <xdr:row>28</xdr:row>
      <xdr:rowOff>52387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6B82C2-6BC1-9A62-501C-AD163C9ADBE6}"/>
            </a:ext>
            <a:ext uri="{147F2762-F138-4A5C-976F-8EAC2B608ADB}">
              <a16:predDERef xmlns:a16="http://schemas.microsoft.com/office/drawing/2014/main" pred="{7ADCD8E5-53E4-22D2-CB25-6E766BD7F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16</xdr:row>
      <xdr:rowOff>185737</xdr:rowOff>
    </xdr:from>
    <xdr:to>
      <xdr:col>15</xdr:col>
      <xdr:colOff>38100</xdr:colOff>
      <xdr:row>31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59925E-962F-8DAD-4899-79A823DBF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4</xdr:row>
      <xdr:rowOff>4762</xdr:rowOff>
    </xdr:from>
    <xdr:to>
      <xdr:col>18</xdr:col>
      <xdr:colOff>428625</xdr:colOff>
      <xdr:row>18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5E6C74-AEBE-9CCC-1C30-6185174BE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B5A8-0E0F-45AC-A3F5-B1E1FAED6F24}">
  <dimension ref="A1:AI34"/>
  <sheetViews>
    <sheetView tabSelected="1" workbookViewId="0"/>
  </sheetViews>
  <sheetFormatPr defaultRowHeight="15"/>
  <cols>
    <col min="1" max="1" width="47.85546875" bestFit="1" customWidth="1"/>
    <col min="2" max="25" width="8.140625" bestFit="1" customWidth="1"/>
    <col min="26" max="26" width="7.5703125" customWidth="1"/>
    <col min="27" max="27" width="47.42578125" bestFit="1" customWidth="1"/>
  </cols>
  <sheetData>
    <row r="1" spans="1:35">
      <c r="A1" s="12" t="s">
        <v>0</v>
      </c>
      <c r="B1" s="1">
        <v>44927</v>
      </c>
      <c r="C1" s="1">
        <v>44958</v>
      </c>
      <c r="D1" s="1">
        <v>44986</v>
      </c>
      <c r="E1" s="1">
        <v>45017</v>
      </c>
      <c r="F1" s="1">
        <v>45047</v>
      </c>
      <c r="G1" s="1">
        <v>45078</v>
      </c>
      <c r="H1" s="1">
        <v>45108</v>
      </c>
      <c r="I1" s="1">
        <v>45139</v>
      </c>
      <c r="J1" s="1">
        <v>45170</v>
      </c>
      <c r="K1" s="1">
        <v>45200</v>
      </c>
      <c r="L1" s="1">
        <v>45231</v>
      </c>
      <c r="M1" s="1">
        <v>45261</v>
      </c>
      <c r="N1" s="1">
        <v>45292</v>
      </c>
      <c r="O1" s="1">
        <v>45323</v>
      </c>
      <c r="P1" s="1">
        <v>45352</v>
      </c>
      <c r="Q1" s="1">
        <v>45383</v>
      </c>
      <c r="R1" s="1">
        <v>45413</v>
      </c>
      <c r="S1" s="1">
        <v>45444</v>
      </c>
      <c r="T1" s="1">
        <v>45474</v>
      </c>
      <c r="U1" s="1">
        <v>45505</v>
      </c>
      <c r="V1" s="1">
        <v>45536</v>
      </c>
      <c r="W1" s="1">
        <v>45566</v>
      </c>
      <c r="X1" s="1">
        <v>45597</v>
      </c>
      <c r="Y1" s="1">
        <v>45627</v>
      </c>
      <c r="Z1" s="1"/>
      <c r="AA1" s="12"/>
    </row>
    <row r="2" spans="1:35">
      <c r="A2" t="s">
        <v>1</v>
      </c>
      <c r="B2" s="8">
        <v>102658.22418347491</v>
      </c>
      <c r="C2" s="8">
        <v>106074.79719763968</v>
      </c>
      <c r="D2" s="8">
        <v>118747.65605186901</v>
      </c>
      <c r="E2" s="8">
        <v>117371.62736207436</v>
      </c>
      <c r="F2" s="8">
        <v>121436.21275787576</v>
      </c>
      <c r="G2" s="8">
        <v>136184.75793858364</v>
      </c>
      <c r="H2" s="8">
        <v>138013.7282768249</v>
      </c>
      <c r="I2" s="8">
        <v>149416.20945160001</v>
      </c>
      <c r="J2" s="8">
        <v>156650.79467999999</v>
      </c>
      <c r="K2" s="8">
        <v>164434.34226666664</v>
      </c>
      <c r="L2" s="8">
        <v>171495.77333333332</v>
      </c>
      <c r="M2" s="8">
        <v>186239.19999999998</v>
      </c>
      <c r="N2" s="8">
        <v>177537.567304</v>
      </c>
      <c r="O2" s="8">
        <v>203403.56544218663</v>
      </c>
      <c r="P2" s="8">
        <v>204184.91978862719</v>
      </c>
      <c r="Q2" s="8">
        <v>204794.1183871848</v>
      </c>
      <c r="R2" s="8">
        <v>224540.28799326616</v>
      </c>
      <c r="S2" s="8">
        <v>213284.83981025629</v>
      </c>
      <c r="T2" s="8">
        <v>227058.80032071655</v>
      </c>
      <c r="U2" s="8">
        <v>243790.77364555429</v>
      </c>
      <c r="V2" s="8">
        <v>259971.07723508033</v>
      </c>
      <c r="W2" s="8">
        <v>263095.43443248642</v>
      </c>
      <c r="X2" s="8">
        <v>293961.95937002974</v>
      </c>
      <c r="Y2" s="8">
        <v>302300.53428391065</v>
      </c>
      <c r="Z2" s="8"/>
      <c r="AB2" s="6"/>
      <c r="AC2" s="6"/>
      <c r="AD2" s="6"/>
      <c r="AE2" s="6"/>
      <c r="AF2" s="6"/>
      <c r="AG2" s="6"/>
      <c r="AH2" s="6"/>
      <c r="AI2" s="6"/>
    </row>
    <row r="3" spans="1:35">
      <c r="A3" t="s">
        <v>2</v>
      </c>
      <c r="B3" s="8">
        <v>87369.281686278919</v>
      </c>
      <c r="C3" s="8">
        <v>91714.567528364059</v>
      </c>
      <c r="D3" s="8">
        <v>98041.317066089236</v>
      </c>
      <c r="E3" s="8">
        <v>104747.31210086889</v>
      </c>
      <c r="F3" s="8">
        <v>109874.6692251921</v>
      </c>
      <c r="G3" s="8">
        <v>112182.40889423645</v>
      </c>
      <c r="H3" s="8">
        <v>119510.24394862221</v>
      </c>
      <c r="I3" s="8">
        <v>111665.68848586666</v>
      </c>
      <c r="J3" s="8">
        <v>119394.09535999999</v>
      </c>
      <c r="K3" s="8">
        <v>127470.94799999999</v>
      </c>
      <c r="L3" s="8">
        <v>121263.6</v>
      </c>
      <c r="M3" s="8">
        <v>124372</v>
      </c>
      <c r="N3" s="8">
        <v>128099.91481333334</v>
      </c>
      <c r="O3" s="8">
        <v>143265.28067844445</v>
      </c>
      <c r="P3" s="8">
        <v>138508.01842212223</v>
      </c>
      <c r="Q3" s="8">
        <v>148920.60105538368</v>
      </c>
      <c r="R3" s="8">
        <v>153614.15772228898</v>
      </c>
      <c r="S3" s="8">
        <v>151424.68683859624</v>
      </c>
      <c r="T3" s="8">
        <v>161912.20226980257</v>
      </c>
      <c r="U3" s="8">
        <v>171215.38383791887</v>
      </c>
      <c r="V3" s="8">
        <v>184129.86371960069</v>
      </c>
      <c r="W3" s="8">
        <v>189661.06493668479</v>
      </c>
      <c r="X3" s="8">
        <v>192568.89708128557</v>
      </c>
      <c r="Y3" s="8">
        <v>209553.13552290131</v>
      </c>
      <c r="Z3" s="8"/>
      <c r="AB3" s="6"/>
      <c r="AC3" s="6"/>
      <c r="AD3" s="6"/>
      <c r="AE3" s="6"/>
      <c r="AF3" s="6"/>
      <c r="AG3" s="6"/>
      <c r="AH3" s="6"/>
      <c r="AI3" s="6"/>
    </row>
    <row r="4" spans="1:35">
      <c r="A4" t="s">
        <v>3</v>
      </c>
      <c r="B4" s="8">
        <v>190027.50586975383</v>
      </c>
      <c r="C4" s="8">
        <v>197789.36472600373</v>
      </c>
      <c r="D4" s="8">
        <v>216788.97311795823</v>
      </c>
      <c r="E4" s="8">
        <v>222118.93946294324</v>
      </c>
      <c r="F4" s="8">
        <v>231310.88198306787</v>
      </c>
      <c r="G4" s="8">
        <v>248367.1668328201</v>
      </c>
      <c r="H4" s="8">
        <v>257523.97222544713</v>
      </c>
      <c r="I4" s="8">
        <v>261081.89793746668</v>
      </c>
      <c r="J4" s="8">
        <v>276044.89003999997</v>
      </c>
      <c r="K4" s="8">
        <v>291905.29026666662</v>
      </c>
      <c r="L4" s="8">
        <v>292759.37333333329</v>
      </c>
      <c r="M4" s="8">
        <v>310611.19999999995</v>
      </c>
      <c r="N4" s="8">
        <v>305637.48211733333</v>
      </c>
      <c r="O4" s="8">
        <v>346668.84612063109</v>
      </c>
      <c r="P4" s="8">
        <v>342692.93821074942</v>
      </c>
      <c r="Q4" s="8">
        <v>353714.71944256849</v>
      </c>
      <c r="R4" s="8">
        <v>378154.44571555511</v>
      </c>
      <c r="S4" s="8">
        <v>364709.52664885251</v>
      </c>
      <c r="T4" s="8">
        <v>388971.00259051914</v>
      </c>
      <c r="U4" s="8">
        <v>415006.15748347319</v>
      </c>
      <c r="V4" s="8">
        <v>444100.94095468102</v>
      </c>
      <c r="W4" s="8">
        <v>452756.49936917122</v>
      </c>
      <c r="X4" s="8">
        <v>486530.85645131534</v>
      </c>
      <c r="Y4" s="8">
        <v>511853.66980681196</v>
      </c>
      <c r="Z4" s="8"/>
      <c r="AB4" s="6"/>
      <c r="AC4" s="6"/>
      <c r="AD4" s="6"/>
      <c r="AE4" s="6"/>
      <c r="AF4" s="6"/>
      <c r="AG4" s="6"/>
      <c r="AH4" s="6"/>
      <c r="AI4" s="6"/>
    </row>
    <row r="5" spans="1:35">
      <c r="A5" t="s">
        <v>4</v>
      </c>
      <c r="B5" s="8">
        <v>117851.57950602798</v>
      </c>
      <c r="C5" s="8">
        <v>122860.108892859</v>
      </c>
      <c r="D5" s="8">
        <v>124189.89940041307</v>
      </c>
      <c r="E5" s="8">
        <v>125112.8743573422</v>
      </c>
      <c r="F5" s="8">
        <v>123000.586523637</v>
      </c>
      <c r="G5" s="8">
        <v>128219.567605121</v>
      </c>
      <c r="H5" s="8">
        <v>148076.25339467457</v>
      </c>
      <c r="I5" s="8">
        <v>143024.36033078519</v>
      </c>
      <c r="J5" s="8">
        <v>161439.03664555555</v>
      </c>
      <c r="K5" s="8">
        <v>163145.82427000001</v>
      </c>
      <c r="L5" s="8">
        <v>162998.18566666666</v>
      </c>
      <c r="M5" s="8">
        <v>158173.1</v>
      </c>
      <c r="N5" s="8">
        <v>177582.94031011112</v>
      </c>
      <c r="O5" s="8">
        <v>172901.46500528298</v>
      </c>
      <c r="P5" s="8">
        <v>179725.65187810591</v>
      </c>
      <c r="Q5" s="8">
        <v>183806.15316041332</v>
      </c>
      <c r="R5" s="8">
        <v>189539.75541547677</v>
      </c>
      <c r="S5" s="8">
        <v>204636.47736797851</v>
      </c>
      <c r="T5" s="8">
        <v>202293.83508035404</v>
      </c>
      <c r="U5" s="8">
        <v>216717.457990517</v>
      </c>
      <c r="V5" s="8">
        <v>224513.19735798598</v>
      </c>
      <c r="W5" s="8">
        <v>235958.97982391436</v>
      </c>
      <c r="X5" s="8">
        <v>230244.47595862197</v>
      </c>
      <c r="Y5" s="8">
        <v>232541.27322397585</v>
      </c>
      <c r="Z5" s="8"/>
      <c r="AB5" s="6"/>
      <c r="AC5" s="6"/>
      <c r="AD5" s="6"/>
      <c r="AE5" s="6"/>
      <c r="AF5" s="6"/>
      <c r="AG5" s="6"/>
      <c r="AH5" s="6"/>
      <c r="AI5" s="6"/>
    </row>
    <row r="6" spans="1:35">
      <c r="K6" s="6"/>
    </row>
    <row r="7" spans="1:35">
      <c r="A7" s="13" t="s">
        <v>5</v>
      </c>
      <c r="B7" s="1">
        <v>44927</v>
      </c>
      <c r="C7" s="1">
        <v>44958</v>
      </c>
      <c r="D7" s="1">
        <v>44986</v>
      </c>
      <c r="E7" s="1">
        <v>45017</v>
      </c>
      <c r="F7" s="1">
        <v>45047</v>
      </c>
      <c r="G7" s="1">
        <v>45078</v>
      </c>
      <c r="H7" s="1">
        <v>45108</v>
      </c>
      <c r="I7" s="1">
        <v>45139</v>
      </c>
      <c r="J7" s="1">
        <v>45170</v>
      </c>
      <c r="K7" s="1">
        <v>45200</v>
      </c>
      <c r="L7" s="1">
        <v>45231</v>
      </c>
      <c r="M7" s="1">
        <v>45261</v>
      </c>
      <c r="N7" s="1">
        <v>45292</v>
      </c>
      <c r="O7" s="1">
        <v>45323</v>
      </c>
      <c r="P7" s="1">
        <v>45352</v>
      </c>
      <c r="Q7" s="1">
        <v>45383</v>
      </c>
      <c r="R7" s="1">
        <v>45413</v>
      </c>
      <c r="S7" s="1">
        <v>45444</v>
      </c>
      <c r="T7" s="1">
        <v>45474</v>
      </c>
      <c r="U7" s="1">
        <v>45505</v>
      </c>
      <c r="V7" s="1">
        <v>45536</v>
      </c>
      <c r="W7" s="1">
        <v>45566</v>
      </c>
      <c r="X7" s="1">
        <v>45597</v>
      </c>
      <c r="Y7" s="1">
        <v>45627</v>
      </c>
      <c r="Z7" s="1"/>
      <c r="AA7" s="13"/>
    </row>
    <row r="8" spans="1:35">
      <c r="A8" t="s">
        <v>6</v>
      </c>
      <c r="B8" s="11">
        <v>169.64125097747615</v>
      </c>
      <c r="C8" s="11">
        <v>176.13367043545259</v>
      </c>
      <c r="D8" s="11">
        <v>206.26748780781182</v>
      </c>
      <c r="E8" s="11">
        <v>214.91859035151359</v>
      </c>
      <c r="F8" s="11">
        <v>230.19331785149976</v>
      </c>
      <c r="G8" s="11">
        <v>272.62429167419333</v>
      </c>
      <c r="H8" s="11">
        <v>310.74167546741756</v>
      </c>
      <c r="I8" s="11">
        <v>335.65599123678913</v>
      </c>
      <c r="J8" s="11">
        <v>380.89264071064929</v>
      </c>
      <c r="K8" s="11">
        <v>378.60545799695842</v>
      </c>
      <c r="L8" s="11">
        <v>461.76696384887003</v>
      </c>
      <c r="M8" s="11">
        <v>488.87531080046688</v>
      </c>
      <c r="N8" s="11">
        <v>514.69619513968212</v>
      </c>
      <c r="O8" s="11">
        <v>568.82166388007806</v>
      </c>
      <c r="P8" s="11">
        <v>670.97629492551903</v>
      </c>
      <c r="Q8" s="11">
        <v>752.52000699204962</v>
      </c>
      <c r="R8" s="11">
        <v>717.99489470289666</v>
      </c>
      <c r="S8" s="11">
        <v>900.75247768167583</v>
      </c>
      <c r="T8" s="11">
        <v>962.62729350561017</v>
      </c>
      <c r="U8" s="11">
        <v>956.36828019916754</v>
      </c>
      <c r="V8" s="11">
        <v>1158.6604134933302</v>
      </c>
      <c r="W8" s="11">
        <v>1206.8132490320638</v>
      </c>
      <c r="X8" s="11">
        <v>1342.7367494723474</v>
      </c>
      <c r="Y8" s="11">
        <v>1569.8400035302373</v>
      </c>
      <c r="Z8" s="11"/>
      <c r="AB8" s="6"/>
      <c r="AC8" s="6"/>
      <c r="AD8" s="6"/>
      <c r="AE8" s="6"/>
      <c r="AF8" s="6"/>
      <c r="AG8" s="6"/>
      <c r="AH8" s="6"/>
      <c r="AI8" s="6"/>
    </row>
    <row r="9" spans="1:35">
      <c r="A9" t="s">
        <v>7</v>
      </c>
      <c r="B9" s="11">
        <v>874.21304667542529</v>
      </c>
      <c r="C9" s="11">
        <v>965.74224474792913</v>
      </c>
      <c r="D9" s="11">
        <v>1066.7091318694804</v>
      </c>
      <c r="E9" s="11">
        <v>1053.0064351782096</v>
      </c>
      <c r="F9" s="11">
        <v>1029.4439266955569</v>
      </c>
      <c r="G9" s="11">
        <v>1182.9857560940306</v>
      </c>
      <c r="H9" s="11">
        <v>1148.2291528855492</v>
      </c>
      <c r="I9" s="11">
        <v>1218.5917347982024</v>
      </c>
      <c r="J9" s="11">
        <v>1291.8979455967553</v>
      </c>
      <c r="K9" s="11">
        <v>1448.9211916241777</v>
      </c>
      <c r="L9" s="11">
        <v>1461.2213276004547</v>
      </c>
      <c r="M9" s="11">
        <v>1494.0550225824882</v>
      </c>
      <c r="N9" s="11">
        <v>1620.2642549460397</v>
      </c>
      <c r="O9" s="11">
        <v>1650.5328776903466</v>
      </c>
      <c r="P9" s="11">
        <v>1822.5722625311867</v>
      </c>
      <c r="Q9" s="11">
        <v>1927.7757095985985</v>
      </c>
      <c r="R9" s="11">
        <v>1941.1447095610652</v>
      </c>
      <c r="S9" s="11">
        <v>1947.7995676419955</v>
      </c>
      <c r="T9" s="11">
        <v>2263.5313917286367</v>
      </c>
      <c r="U9" s="11">
        <v>2259.1514058329176</v>
      </c>
      <c r="V9" s="11">
        <v>2193.8674356867059</v>
      </c>
      <c r="W9" s="11">
        <v>2337.575333666286</v>
      </c>
      <c r="X9" s="11">
        <v>2384.3268403396119</v>
      </c>
      <c r="Y9" s="11">
        <v>2432.0133771464043</v>
      </c>
      <c r="Z9" s="11"/>
      <c r="AB9" s="6"/>
      <c r="AC9" s="6"/>
      <c r="AD9" s="6"/>
      <c r="AE9" s="6"/>
      <c r="AF9" s="6"/>
      <c r="AG9" s="6"/>
      <c r="AH9" s="6"/>
      <c r="AI9" s="6"/>
    </row>
    <row r="11" spans="1:35">
      <c r="A11" s="13" t="s">
        <v>8</v>
      </c>
      <c r="B11" s="1">
        <v>44927</v>
      </c>
      <c r="C11" s="1">
        <v>44958</v>
      </c>
      <c r="D11" s="1">
        <v>44986</v>
      </c>
      <c r="E11" s="1">
        <v>45017</v>
      </c>
      <c r="F11" s="1">
        <v>45047</v>
      </c>
      <c r="G11" s="1">
        <v>45078</v>
      </c>
      <c r="H11" s="1">
        <v>45108</v>
      </c>
      <c r="I11" s="1">
        <v>45139</v>
      </c>
      <c r="J11" s="1">
        <v>45170</v>
      </c>
      <c r="K11" s="1">
        <v>45200</v>
      </c>
      <c r="L11" s="1">
        <v>45231</v>
      </c>
      <c r="M11" s="1">
        <v>45261</v>
      </c>
      <c r="N11" s="1">
        <v>45292</v>
      </c>
      <c r="O11" s="1">
        <v>45323</v>
      </c>
      <c r="P11" s="1">
        <v>45352</v>
      </c>
      <c r="Q11" s="1">
        <v>45383</v>
      </c>
      <c r="R11" s="1">
        <v>45413</v>
      </c>
      <c r="S11" s="1">
        <v>45444</v>
      </c>
      <c r="T11" s="1">
        <v>45474</v>
      </c>
      <c r="U11" s="1">
        <v>45505</v>
      </c>
      <c r="V11" s="1">
        <v>45536</v>
      </c>
      <c r="W11" s="1">
        <v>45566</v>
      </c>
      <c r="X11" s="1">
        <v>45597</v>
      </c>
      <c r="Y11" s="1">
        <v>45627</v>
      </c>
      <c r="Z11" s="1"/>
      <c r="AA11" s="13"/>
    </row>
    <row r="12" spans="1:35">
      <c r="A12" t="s">
        <v>9</v>
      </c>
      <c r="B12" s="10">
        <v>111.87314109596048</v>
      </c>
      <c r="C12" s="10">
        <v>125.33438248061306</v>
      </c>
      <c r="D12" s="10">
        <v>129.41903204501997</v>
      </c>
      <c r="E12" s="10">
        <v>135.50172883236857</v>
      </c>
      <c r="F12" s="10">
        <v>130.87202590349483</v>
      </c>
      <c r="G12" s="10">
        <v>142.31792540630494</v>
      </c>
      <c r="H12" s="10">
        <v>150.25295129135199</v>
      </c>
      <c r="I12" s="10">
        <v>163.95944622151112</v>
      </c>
      <c r="J12" s="10">
        <v>165.51094655333333</v>
      </c>
      <c r="K12" s="10">
        <v>177.00022955555553</v>
      </c>
      <c r="L12" s="10">
        <v>169.86209333333332</v>
      </c>
      <c r="M12" s="10">
        <v>154.68599999999998</v>
      </c>
      <c r="N12" s="10">
        <v>180.26</v>
      </c>
      <c r="O12" s="10">
        <v>178.68</v>
      </c>
      <c r="P12" s="10">
        <v>168.1</v>
      </c>
      <c r="Q12" s="10">
        <v>180</v>
      </c>
      <c r="R12" s="10">
        <v>220</v>
      </c>
      <c r="S12" s="10">
        <v>192.65</v>
      </c>
      <c r="T12" s="10">
        <v>189.68</v>
      </c>
      <c r="U12" s="10">
        <v>235.43333333333331</v>
      </c>
      <c r="V12" s="10">
        <v>256.89</v>
      </c>
      <c r="W12" s="10">
        <v>265.433333333333</v>
      </c>
      <c r="X12" s="10">
        <v>230.85</v>
      </c>
      <c r="Y12" s="10">
        <v>286.37777777777802</v>
      </c>
      <c r="Z12" s="10"/>
      <c r="AB12" s="6"/>
      <c r="AC12" s="6"/>
      <c r="AD12" s="6"/>
      <c r="AE12" s="6"/>
      <c r="AF12" s="6"/>
      <c r="AG12" s="6"/>
      <c r="AH12" s="6"/>
      <c r="AI12" s="6"/>
    </row>
    <row r="21" spans="2:9">
      <c r="C21" s="14"/>
      <c r="D21" s="14"/>
      <c r="E21" s="14"/>
      <c r="F21" s="14"/>
      <c r="G21" s="14"/>
      <c r="H21" s="14"/>
      <c r="I21" s="14"/>
    </row>
    <row r="22" spans="2:9">
      <c r="C22" s="14"/>
      <c r="D22" s="14"/>
      <c r="E22" s="14"/>
      <c r="F22" s="14"/>
      <c r="G22" s="14"/>
      <c r="H22" s="14"/>
      <c r="I22" s="14"/>
    </row>
    <row r="23" spans="2:9">
      <c r="C23" s="14"/>
      <c r="D23" s="14"/>
      <c r="E23" s="14"/>
      <c r="F23" s="14"/>
      <c r="G23" s="14"/>
      <c r="H23" s="14"/>
      <c r="I23" s="14"/>
    </row>
    <row r="24" spans="2:9">
      <c r="C24" s="14"/>
      <c r="D24" s="14"/>
      <c r="E24" s="14"/>
      <c r="F24" s="14"/>
      <c r="G24" s="14"/>
      <c r="H24" s="14"/>
      <c r="I24" s="14"/>
    </row>
    <row r="28" spans="2:9">
      <c r="B28" s="14"/>
      <c r="C28" s="14"/>
      <c r="D28" s="14"/>
      <c r="E28" s="14"/>
      <c r="F28" s="14"/>
      <c r="G28" s="14"/>
      <c r="H28" s="14"/>
      <c r="I28" s="14"/>
    </row>
    <row r="30" spans="2:9">
      <c r="B30" s="14"/>
      <c r="C30" s="14"/>
      <c r="D30" s="14"/>
      <c r="E30" s="14"/>
      <c r="F30" s="14"/>
      <c r="G30" s="14"/>
      <c r="H30" s="14"/>
      <c r="I30" s="14"/>
    </row>
    <row r="34" spans="2:9">
      <c r="B34" s="14"/>
      <c r="C34" s="14"/>
      <c r="D34" s="14"/>
      <c r="E34" s="14"/>
      <c r="F34" s="14"/>
      <c r="G34" s="14"/>
      <c r="H34" s="14"/>
      <c r="I34" s="1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AAB2-9F64-4E9A-8439-259CAE9F2EA6}">
  <dimension ref="A1:Y15"/>
  <sheetViews>
    <sheetView workbookViewId="0">
      <selection activeCell="A13" sqref="A13"/>
    </sheetView>
  </sheetViews>
  <sheetFormatPr defaultRowHeight="15"/>
  <cols>
    <col min="1" max="1" width="30.140625" bestFit="1" customWidth="1"/>
    <col min="2" max="2" width="17" bestFit="1" customWidth="1"/>
  </cols>
  <sheetData>
    <row r="1" spans="1:25">
      <c r="A1" s="15" t="s">
        <v>10</v>
      </c>
      <c r="B1" s="15"/>
    </row>
    <row r="2" spans="1:25">
      <c r="A2" s="2" t="s">
        <v>11</v>
      </c>
      <c r="B2" s="2" t="s">
        <v>12</v>
      </c>
    </row>
    <row r="3" spans="1:25">
      <c r="A3" t="s">
        <v>13</v>
      </c>
      <c r="B3" s="7" t="s">
        <v>14</v>
      </c>
      <c r="D3" t="s">
        <v>15</v>
      </c>
    </row>
    <row r="4" spans="1:25">
      <c r="A4" t="s">
        <v>16</v>
      </c>
      <c r="B4" s="7" t="s">
        <v>17</v>
      </c>
      <c r="D4" t="s">
        <v>18</v>
      </c>
    </row>
    <row r="5" spans="1:25">
      <c r="A5" t="s">
        <v>19</v>
      </c>
      <c r="B5" s="7" t="s">
        <v>20</v>
      </c>
    </row>
    <row r="6" spans="1:25">
      <c r="A6" t="s">
        <v>21</v>
      </c>
      <c r="B6" s="7" t="s">
        <v>22</v>
      </c>
    </row>
    <row r="7" spans="1:25">
      <c r="A7" t="s">
        <v>23</v>
      </c>
      <c r="B7" s="7" t="s">
        <v>24</v>
      </c>
    </row>
    <row r="8" spans="1:25">
      <c r="A8" t="s">
        <v>25</v>
      </c>
      <c r="B8" s="7" t="s">
        <v>26</v>
      </c>
    </row>
    <row r="9" spans="1:25">
      <c r="A9" t="s">
        <v>27</v>
      </c>
      <c r="B9" s="7" t="s">
        <v>28</v>
      </c>
    </row>
    <row r="10" spans="1:25">
      <c r="B10" s="7"/>
    </row>
    <row r="11" spans="1:25">
      <c r="A11" t="s">
        <v>29</v>
      </c>
      <c r="B11" s="7">
        <v>8</v>
      </c>
    </row>
    <row r="13" spans="1:25">
      <c r="A13" t="s">
        <v>30</v>
      </c>
      <c r="B13" s="3">
        <v>44927</v>
      </c>
      <c r="C13" s="3">
        <v>44958</v>
      </c>
      <c r="D13" s="3">
        <v>44986</v>
      </c>
      <c r="E13" s="3">
        <v>45017</v>
      </c>
      <c r="F13" s="3">
        <v>45047</v>
      </c>
      <c r="G13" s="3">
        <v>45078</v>
      </c>
      <c r="H13" s="3">
        <v>45108</v>
      </c>
      <c r="I13" s="3">
        <v>45139</v>
      </c>
      <c r="J13" s="3">
        <v>45170</v>
      </c>
      <c r="K13" s="3">
        <v>45200</v>
      </c>
      <c r="L13" s="3">
        <v>45231</v>
      </c>
      <c r="M13" s="3">
        <v>45261</v>
      </c>
      <c r="N13" s="3">
        <v>45292</v>
      </c>
      <c r="O13" s="3">
        <v>45323</v>
      </c>
      <c r="P13" s="3">
        <v>45352</v>
      </c>
      <c r="Q13" s="3">
        <v>45383</v>
      </c>
      <c r="R13" s="3">
        <v>45413</v>
      </c>
      <c r="S13" s="3">
        <v>45444</v>
      </c>
      <c r="T13" s="3">
        <v>45474</v>
      </c>
      <c r="U13" s="3">
        <v>45505</v>
      </c>
      <c r="V13" s="3">
        <v>45536</v>
      </c>
      <c r="W13" s="3">
        <v>45566</v>
      </c>
      <c r="X13" s="3">
        <v>45597</v>
      </c>
      <c r="Y13" s="3">
        <v>45627</v>
      </c>
    </row>
    <row r="14" spans="1:25">
      <c r="A14" t="s">
        <v>6</v>
      </c>
      <c r="B14" s="11">
        <v>169.64125097747615</v>
      </c>
      <c r="C14" s="11">
        <v>176.13367043545259</v>
      </c>
      <c r="D14" s="11">
        <v>206.26748780781182</v>
      </c>
      <c r="E14" s="11">
        <v>214.91859035151359</v>
      </c>
      <c r="F14" s="11">
        <v>230.19331785149976</v>
      </c>
      <c r="G14" s="11">
        <v>272.62429167419333</v>
      </c>
      <c r="H14" s="11">
        <v>310.74167546741756</v>
      </c>
      <c r="I14" s="11">
        <v>335.65599123678913</v>
      </c>
      <c r="J14" s="11">
        <v>380.89264071064929</v>
      </c>
      <c r="K14" s="11">
        <v>378.60545799695842</v>
      </c>
      <c r="L14" s="11">
        <v>461.76696384887003</v>
      </c>
      <c r="M14" s="11">
        <v>488.87531080046688</v>
      </c>
      <c r="N14" s="11">
        <v>514.69619513968212</v>
      </c>
      <c r="O14" s="11">
        <v>568.82166388007806</v>
      </c>
      <c r="P14" s="11">
        <v>670.97629492551903</v>
      </c>
      <c r="Q14" s="11">
        <v>752.52000699204962</v>
      </c>
      <c r="R14" s="11">
        <v>717.99489470289666</v>
      </c>
      <c r="S14" s="11">
        <v>900.75247768167583</v>
      </c>
      <c r="T14" s="11">
        <v>962.62729350561017</v>
      </c>
      <c r="U14" s="11">
        <v>956.36828019916754</v>
      </c>
      <c r="V14" s="11">
        <v>1158.6604134933302</v>
      </c>
      <c r="W14" s="11">
        <v>1206.8132490320638</v>
      </c>
      <c r="X14" s="11">
        <v>1342.7367494723474</v>
      </c>
      <c r="Y14" s="11">
        <v>1569.8400035302373</v>
      </c>
    </row>
    <row r="15" spans="1:25">
      <c r="A15" t="s">
        <v>7</v>
      </c>
      <c r="B15" s="11">
        <v>874.21304667542529</v>
      </c>
      <c r="C15" s="11">
        <v>965.74224474792913</v>
      </c>
      <c r="D15" s="11">
        <v>1066.7091318694804</v>
      </c>
      <c r="E15" s="11">
        <v>1053.0064351782096</v>
      </c>
      <c r="F15" s="11">
        <v>1029.4439266955569</v>
      </c>
      <c r="G15" s="11">
        <v>1182.9857560940306</v>
      </c>
      <c r="H15" s="11">
        <v>1148.2291528855492</v>
      </c>
      <c r="I15" s="11">
        <v>1218.5917347982024</v>
      </c>
      <c r="J15" s="11">
        <v>1291.8979455967553</v>
      </c>
      <c r="K15" s="11">
        <v>1448.9211916241777</v>
      </c>
      <c r="L15" s="11">
        <v>1461.2213276004547</v>
      </c>
      <c r="M15" s="11">
        <v>1494.0550225824882</v>
      </c>
      <c r="N15" s="11">
        <v>1620.2642549460397</v>
      </c>
      <c r="O15" s="11">
        <v>1650.5328776903466</v>
      </c>
      <c r="P15" s="11">
        <v>1822.5722625311867</v>
      </c>
      <c r="Q15" s="11">
        <v>1927.7757095985985</v>
      </c>
      <c r="R15" s="11">
        <v>1941.1447095610652</v>
      </c>
      <c r="S15" s="11">
        <v>1947.7995676419955</v>
      </c>
      <c r="T15" s="11">
        <v>2263.5313917286367</v>
      </c>
      <c r="U15" s="11">
        <v>2259.1514058329176</v>
      </c>
      <c r="V15" s="11">
        <v>2193.8674356867059</v>
      </c>
      <c r="W15" s="11">
        <v>2337.575333666286</v>
      </c>
      <c r="X15" s="11">
        <v>2384.3268403396119</v>
      </c>
      <c r="Y15" s="11">
        <v>2432.0133771464043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F33C-B2DA-4932-B408-8A00ACD11E43}">
  <dimension ref="A1:Y2"/>
  <sheetViews>
    <sheetView workbookViewId="0">
      <selection activeCell="A2" sqref="A2"/>
    </sheetView>
  </sheetViews>
  <sheetFormatPr defaultRowHeight="15"/>
  <cols>
    <col min="1" max="1" width="25.5703125" bestFit="1" customWidth="1"/>
  </cols>
  <sheetData>
    <row r="1" spans="1:25">
      <c r="B1" s="3">
        <v>44927</v>
      </c>
      <c r="C1" s="3">
        <v>44958</v>
      </c>
      <c r="D1" s="3">
        <v>44986</v>
      </c>
      <c r="E1" s="3">
        <v>45017</v>
      </c>
      <c r="F1" s="3">
        <v>45047</v>
      </c>
      <c r="G1" s="3">
        <v>45078</v>
      </c>
      <c r="H1" s="3">
        <v>45108</v>
      </c>
      <c r="I1" s="3">
        <v>45139</v>
      </c>
      <c r="J1" s="3">
        <v>45170</v>
      </c>
      <c r="K1" s="3">
        <v>45200</v>
      </c>
      <c r="L1" s="3">
        <v>45231</v>
      </c>
      <c r="M1" s="3">
        <v>45261</v>
      </c>
      <c r="N1" s="3">
        <v>45292</v>
      </c>
      <c r="O1" s="3">
        <v>45323</v>
      </c>
      <c r="P1" s="3">
        <v>45352</v>
      </c>
      <c r="Q1" s="3">
        <v>45383</v>
      </c>
      <c r="R1" s="3">
        <v>45413</v>
      </c>
      <c r="S1" s="3">
        <v>45444</v>
      </c>
      <c r="T1" s="3">
        <v>45474</v>
      </c>
      <c r="U1" s="3">
        <v>45505</v>
      </c>
      <c r="V1" s="3">
        <v>45536</v>
      </c>
      <c r="W1" s="3">
        <v>45566</v>
      </c>
      <c r="X1" s="3">
        <v>45597</v>
      </c>
      <c r="Y1" s="3">
        <v>45627</v>
      </c>
    </row>
    <row r="2" spans="1:25">
      <c r="A2" t="s">
        <v>9</v>
      </c>
      <c r="B2" s="10">
        <f t="shared" ref="B2:L2" ca="1" si="0">AVERAGE(C2:E2) * (RANDBETWEEN(85,100) / 100)</f>
        <v>136.72478435676589</v>
      </c>
      <c r="C2" s="10">
        <f t="shared" ca="1" si="0"/>
        <v>144.73210741070062</v>
      </c>
      <c r="D2" s="10">
        <f t="shared" ca="1" si="0"/>
        <v>146.22041343442896</v>
      </c>
      <c r="E2" s="10">
        <f t="shared" ca="1" si="0"/>
        <v>154.88916727475922</v>
      </c>
      <c r="F2" s="10">
        <f t="shared" ca="1" si="0"/>
        <v>146.51549375689621</v>
      </c>
      <c r="G2" s="10">
        <f t="shared" ca="1" si="0"/>
        <v>160.3440129718044</v>
      </c>
      <c r="H2" s="10">
        <f t="shared" ca="1" si="0"/>
        <v>167.29100533688887</v>
      </c>
      <c r="I2" s="10">
        <f t="shared" ca="1" si="0"/>
        <v>155.38309297777775</v>
      </c>
      <c r="J2" s="10">
        <f t="shared" ca="1" si="0"/>
        <v>178.4009422222222</v>
      </c>
      <c r="K2" s="10">
        <f t="shared" ca="1" si="0"/>
        <v>183.61082666666664</v>
      </c>
      <c r="L2" s="10">
        <f t="shared" ca="1" si="0"/>
        <v>173.792</v>
      </c>
      <c r="M2" s="10">
        <f ca="1">AVERAGE(N2:P2) * (RANDBETWEEN(85,100) / 100)</f>
        <v>177.79999999999998</v>
      </c>
      <c r="N2" s="10">
        <v>234.4</v>
      </c>
      <c r="O2" s="10">
        <v>130.9</v>
      </c>
      <c r="P2" s="10">
        <v>168.1</v>
      </c>
      <c r="Q2" s="10">
        <v>180</v>
      </c>
      <c r="R2" s="10">
        <v>220</v>
      </c>
      <c r="S2" s="10">
        <v>145.9</v>
      </c>
      <c r="T2" s="10">
        <v>177.79999999999998</v>
      </c>
      <c r="U2" s="10">
        <v>235.43333333333331</v>
      </c>
      <c r="V2" s="10">
        <v>302.83333333333331</v>
      </c>
      <c r="W2" s="10">
        <v>295.43333333333334</v>
      </c>
      <c r="X2" s="10">
        <v>218.93333333333331</v>
      </c>
      <c r="Y2" s="10">
        <v>186.37777777777777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18AF-F8F8-46B8-882E-5511DC3C7F86}">
  <dimension ref="A1:N15"/>
  <sheetViews>
    <sheetView workbookViewId="0">
      <selection activeCell="B13" sqref="B13"/>
    </sheetView>
  </sheetViews>
  <sheetFormatPr defaultRowHeight="15"/>
  <cols>
    <col min="1" max="1" width="30.140625" bestFit="1" customWidth="1"/>
    <col min="2" max="2" width="17" bestFit="1" customWidth="1"/>
  </cols>
  <sheetData>
    <row r="1" spans="1:14">
      <c r="A1" s="15" t="s">
        <v>10</v>
      </c>
      <c r="B1" s="15"/>
    </row>
    <row r="2" spans="1:14">
      <c r="A2" s="2" t="s">
        <v>11</v>
      </c>
      <c r="B2" s="2" t="s">
        <v>12</v>
      </c>
    </row>
    <row r="3" spans="1:14">
      <c r="A3" t="s">
        <v>13</v>
      </c>
      <c r="B3" s="7" t="s">
        <v>14</v>
      </c>
      <c r="D3" t="s">
        <v>31</v>
      </c>
    </row>
    <row r="4" spans="1:14">
      <c r="A4" t="s">
        <v>16</v>
      </c>
      <c r="B4" s="7" t="s">
        <v>17</v>
      </c>
      <c r="D4" t="s">
        <v>18</v>
      </c>
    </row>
    <row r="5" spans="1:14">
      <c r="A5" t="s">
        <v>19</v>
      </c>
      <c r="B5" s="7" t="s">
        <v>20</v>
      </c>
      <c r="D5" t="s">
        <v>32</v>
      </c>
    </row>
    <row r="6" spans="1:14">
      <c r="A6" t="s">
        <v>21</v>
      </c>
      <c r="B6" s="7" t="s">
        <v>22</v>
      </c>
    </row>
    <row r="7" spans="1:14">
      <c r="A7" t="s">
        <v>23</v>
      </c>
      <c r="B7" s="7" t="s">
        <v>24</v>
      </c>
    </row>
    <row r="8" spans="1:14">
      <c r="A8" t="s">
        <v>25</v>
      </c>
      <c r="B8" s="7" t="s">
        <v>26</v>
      </c>
    </row>
    <row r="9" spans="1:14">
      <c r="A9" t="s">
        <v>27</v>
      </c>
      <c r="B9" s="7" t="s">
        <v>28</v>
      </c>
    </row>
    <row r="10" spans="1:14">
      <c r="B10" s="7"/>
    </row>
    <row r="11" spans="1:14">
      <c r="A11" t="s">
        <v>29</v>
      </c>
      <c r="B11" s="7">
        <v>8</v>
      </c>
    </row>
    <row r="13" spans="1:14">
      <c r="A13" t="s">
        <v>30</v>
      </c>
      <c r="B13" s="3">
        <v>45292</v>
      </c>
      <c r="C13" s="3">
        <v>45323</v>
      </c>
      <c r="D13" s="3">
        <v>45352</v>
      </c>
      <c r="E13" s="3">
        <v>45383</v>
      </c>
      <c r="F13" s="3">
        <v>45413</v>
      </c>
      <c r="G13" s="3">
        <v>45444</v>
      </c>
      <c r="H13" s="3">
        <v>45474</v>
      </c>
      <c r="I13" s="3">
        <v>45505</v>
      </c>
      <c r="J13" s="3">
        <v>45536</v>
      </c>
      <c r="K13" s="3">
        <v>45566</v>
      </c>
      <c r="L13" s="3">
        <v>45597</v>
      </c>
      <c r="M13" s="3">
        <v>45627</v>
      </c>
      <c r="N13" s="4" t="s">
        <v>33</v>
      </c>
    </row>
    <row r="14" spans="1:14">
      <c r="A14" t="s">
        <v>6</v>
      </c>
      <c r="B14" s="4">
        <v>200</v>
      </c>
      <c r="C14" s="4">
        <v>205</v>
      </c>
      <c r="D14" s="4">
        <v>210</v>
      </c>
      <c r="E14" s="4">
        <v>215</v>
      </c>
      <c r="F14" s="4">
        <v>220</v>
      </c>
      <c r="G14" s="4">
        <v>200</v>
      </c>
      <c r="H14" s="4">
        <v>205</v>
      </c>
      <c r="I14" s="4">
        <v>210</v>
      </c>
      <c r="J14" s="4">
        <v>215</v>
      </c>
      <c r="K14" s="4">
        <v>220</v>
      </c>
      <c r="L14" s="4">
        <v>225</v>
      </c>
      <c r="M14" s="4">
        <v>207</v>
      </c>
      <c r="N14" s="4">
        <f t="shared" ref="N14:N15" si="0">SUM(B14:M14)</f>
        <v>2532</v>
      </c>
    </row>
    <row r="15" spans="1:14">
      <c r="A15" t="s">
        <v>7</v>
      </c>
      <c r="B15" s="4">
        <v>1800</v>
      </c>
      <c r="C15" s="4">
        <v>1825</v>
      </c>
      <c r="D15" s="4">
        <v>1850</v>
      </c>
      <c r="E15" s="4">
        <v>1875</v>
      </c>
      <c r="F15" s="4">
        <v>1900</v>
      </c>
      <c r="G15" s="4">
        <v>1800</v>
      </c>
      <c r="H15" s="4">
        <v>1825</v>
      </c>
      <c r="I15" s="4">
        <v>1850</v>
      </c>
      <c r="J15" s="4">
        <v>1875</v>
      </c>
      <c r="K15" s="4">
        <v>1900</v>
      </c>
      <c r="L15" s="4">
        <v>1850</v>
      </c>
      <c r="M15" s="4">
        <v>1850</v>
      </c>
      <c r="N15" s="4">
        <f t="shared" si="0"/>
        <v>22200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"/>
  <sheetViews>
    <sheetView workbookViewId="0">
      <selection activeCell="H38" sqref="H38"/>
    </sheetView>
  </sheetViews>
  <sheetFormatPr defaultRowHeight="15"/>
  <cols>
    <col min="1" max="1" width="33.5703125" bestFit="1" customWidth="1"/>
    <col min="2" max="2" width="11.5703125" bestFit="1" customWidth="1"/>
    <col min="3" max="3" width="10.28515625" customWidth="1"/>
    <col min="4" max="4" width="11.5703125" bestFit="1" customWidth="1"/>
    <col min="5" max="5" width="7.85546875" bestFit="1" customWidth="1"/>
    <col min="6" max="6" width="11.5703125" customWidth="1"/>
    <col min="7" max="7" width="7.85546875" bestFit="1" customWidth="1"/>
    <col min="8" max="8" width="11.5703125" customWidth="1"/>
    <col min="9" max="9" width="7.85546875" bestFit="1" customWidth="1"/>
    <col min="10" max="10" width="11.5703125" bestFit="1" customWidth="1"/>
    <col min="11" max="11" width="7.85546875" bestFit="1" customWidth="1"/>
    <col min="12" max="12" width="11.5703125" bestFit="1" customWidth="1"/>
    <col min="13" max="13" width="7.85546875" bestFit="1" customWidth="1"/>
    <col min="14" max="14" width="11.5703125" bestFit="1" customWidth="1"/>
    <col min="15" max="15" width="7.85546875" bestFit="1" customWidth="1"/>
    <col min="16" max="16" width="11.5703125" bestFit="1" customWidth="1"/>
    <col min="17" max="17" width="7.85546875" bestFit="1" customWidth="1"/>
    <col min="18" max="18" width="11.5703125" bestFit="1" customWidth="1"/>
    <col min="19" max="19" width="7.85546875" bestFit="1" customWidth="1"/>
    <col min="20" max="20" width="11.5703125" bestFit="1" customWidth="1"/>
    <col min="21" max="21" width="7.85546875" bestFit="1" customWidth="1"/>
    <col min="22" max="22" width="11.5703125" bestFit="1" customWidth="1"/>
    <col min="23" max="23" width="7.85546875" bestFit="1" customWidth="1"/>
    <col min="24" max="24" width="11.5703125" bestFit="1" customWidth="1"/>
    <col min="25" max="25" width="7.85546875" bestFit="1" customWidth="1"/>
  </cols>
  <sheetData>
    <row r="1" spans="1:25">
      <c r="A1" t="s">
        <v>34</v>
      </c>
      <c r="B1" t="s">
        <v>35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5">
      <c r="A2" s="17" t="s">
        <v>36</v>
      </c>
      <c r="B2" s="16">
        <v>45261</v>
      </c>
      <c r="C2" s="16"/>
      <c r="D2" s="16">
        <v>45292</v>
      </c>
      <c r="E2" s="16"/>
      <c r="F2" s="16">
        <v>45323</v>
      </c>
      <c r="G2" s="16"/>
      <c r="H2" s="16">
        <v>45352</v>
      </c>
      <c r="I2" s="16"/>
      <c r="J2" s="16">
        <v>45383</v>
      </c>
      <c r="K2" s="16"/>
      <c r="L2" s="16">
        <v>45413</v>
      </c>
      <c r="M2" s="16"/>
      <c r="N2" s="16">
        <v>45444</v>
      </c>
      <c r="O2" s="16"/>
      <c r="P2" s="16">
        <v>45474</v>
      </c>
      <c r="Q2" s="16"/>
      <c r="R2" s="16">
        <v>45505</v>
      </c>
      <c r="S2" s="16"/>
      <c r="T2" s="16">
        <v>45536</v>
      </c>
      <c r="U2" s="16"/>
      <c r="V2" s="16">
        <v>45566</v>
      </c>
      <c r="W2" s="16"/>
      <c r="X2" s="16">
        <v>45597</v>
      </c>
      <c r="Y2" s="16"/>
    </row>
    <row r="3" spans="1:25">
      <c r="A3" s="17"/>
      <c r="B3" s="5" t="s">
        <v>37</v>
      </c>
      <c r="C3" s="5" t="s">
        <v>38</v>
      </c>
      <c r="D3" s="5" t="s">
        <v>37</v>
      </c>
      <c r="E3" s="5" t="s">
        <v>38</v>
      </c>
      <c r="F3" s="5" t="s">
        <v>37</v>
      </c>
      <c r="G3" s="5" t="s">
        <v>38</v>
      </c>
      <c r="H3" s="5" t="s">
        <v>37</v>
      </c>
      <c r="I3" s="5" t="s">
        <v>38</v>
      </c>
      <c r="J3" s="5" t="s">
        <v>37</v>
      </c>
      <c r="K3" s="5" t="s">
        <v>38</v>
      </c>
      <c r="L3" s="5" t="s">
        <v>39</v>
      </c>
      <c r="M3" s="5" t="s">
        <v>38</v>
      </c>
      <c r="N3" s="5" t="s">
        <v>37</v>
      </c>
      <c r="O3" s="5" t="s">
        <v>38</v>
      </c>
      <c r="P3" s="5" t="s">
        <v>37</v>
      </c>
      <c r="Q3" s="5" t="s">
        <v>38</v>
      </c>
      <c r="R3" s="5" t="s">
        <v>37</v>
      </c>
      <c r="S3" s="5" t="s">
        <v>38</v>
      </c>
      <c r="T3" s="5" t="s">
        <v>37</v>
      </c>
      <c r="U3" s="5" t="s">
        <v>38</v>
      </c>
      <c r="V3" s="5" t="s">
        <v>37</v>
      </c>
      <c r="W3" s="5" t="s">
        <v>38</v>
      </c>
      <c r="X3" s="5" t="s">
        <v>37</v>
      </c>
      <c r="Y3" s="5" t="s">
        <v>38</v>
      </c>
    </row>
    <row r="4" spans="1:25">
      <c r="A4" t="s">
        <v>1</v>
      </c>
      <c r="B4" s="8">
        <f>179160+30120</f>
        <v>209280</v>
      </c>
      <c r="C4" s="9">
        <f>B4/$D$6</f>
        <v>0.59972489683631358</v>
      </c>
      <c r="D4" s="8">
        <v>209760</v>
      </c>
      <c r="E4" s="9">
        <f>D4/$D$6</f>
        <v>0.60110041265474556</v>
      </c>
      <c r="F4" s="8">
        <f>129600+21480</f>
        <v>151080</v>
      </c>
      <c r="G4" s="9">
        <f>F4/F$6</f>
        <v>0.48704061895551259</v>
      </c>
      <c r="H4" s="8">
        <f>182280+35040</f>
        <v>217320</v>
      </c>
      <c r="I4" s="9">
        <f>H4/H$6</f>
        <v>0.58875162548764626</v>
      </c>
      <c r="J4" s="8">
        <f>183000+24720</f>
        <v>207720</v>
      </c>
      <c r="K4" s="9">
        <f>J4/J$6</f>
        <v>0.5750830564784053</v>
      </c>
      <c r="L4" s="8">
        <f>26880+184080+28440</f>
        <v>239400</v>
      </c>
      <c r="M4" s="9">
        <f>L4/L$6</f>
        <v>0.6119631901840491</v>
      </c>
      <c r="N4" s="8">
        <f>48840+133920+36000</f>
        <v>218760</v>
      </c>
      <c r="O4" s="9">
        <f>N4/N$6</f>
        <v>0.61608651571476847</v>
      </c>
      <c r="P4" s="8">
        <f>54600+168840+30240</f>
        <v>253680</v>
      </c>
      <c r="Q4" s="9">
        <f>P4/P$6</f>
        <v>0.66290373157729698</v>
      </c>
      <c r="R4" s="8">
        <f>52440+162840+36480</f>
        <v>251760</v>
      </c>
      <c r="S4" s="9">
        <f>R4/R$6</f>
        <v>0.6637140145523569</v>
      </c>
      <c r="T4" s="8">
        <f>46560+146160+26040</f>
        <v>218760</v>
      </c>
      <c r="U4" s="9">
        <f>T4/T$6</f>
        <v>0.62581531067627871</v>
      </c>
      <c r="V4" s="8">
        <f>26280+179040+24960</f>
        <v>230280</v>
      </c>
      <c r="W4" s="9">
        <f>V4/V$6</f>
        <v>0.62163913184321351</v>
      </c>
      <c r="X4" s="8">
        <f>185880+30240</f>
        <v>216120</v>
      </c>
      <c r="Y4" s="9">
        <f>X4/X$6</f>
        <v>0.6127934671657026</v>
      </c>
    </row>
    <row r="5" spans="1:25">
      <c r="A5" t="s">
        <v>2</v>
      </c>
      <c r="B5" s="8">
        <v>140640</v>
      </c>
      <c r="C5" s="9">
        <f>B5/$D$6</f>
        <v>0.40302613480055022</v>
      </c>
      <c r="D5" s="8">
        <v>139200</v>
      </c>
      <c r="E5" s="9">
        <f>D5/$D$6</f>
        <v>0.39889958734525449</v>
      </c>
      <c r="F5" s="8">
        <v>159120</v>
      </c>
      <c r="G5" s="9">
        <f>F5/F$6</f>
        <v>0.51295938104448746</v>
      </c>
      <c r="H5" s="8">
        <v>151800</v>
      </c>
      <c r="I5" s="9">
        <f>H5/H$6</f>
        <v>0.41124837451235369</v>
      </c>
      <c r="J5" s="8">
        <v>153480</v>
      </c>
      <c r="K5" s="9">
        <f>J5/J$6</f>
        <v>0.4249169435215947</v>
      </c>
      <c r="L5" s="8">
        <v>151800</v>
      </c>
      <c r="M5" s="9">
        <f>L5/L$6</f>
        <v>0.3880368098159509</v>
      </c>
      <c r="N5" s="8">
        <v>136320</v>
      </c>
      <c r="O5" s="9">
        <f>N5/N$6</f>
        <v>0.38391348428523148</v>
      </c>
      <c r="P5" s="8">
        <v>129000</v>
      </c>
      <c r="Q5" s="9">
        <f>P5/P$6</f>
        <v>0.33709626842270302</v>
      </c>
      <c r="R5" s="8">
        <v>127560</v>
      </c>
      <c r="S5" s="9">
        <f>R5/R$6</f>
        <v>0.33628598544764315</v>
      </c>
      <c r="T5" s="8">
        <v>130800</v>
      </c>
      <c r="U5" s="9">
        <f>T5/T$6</f>
        <v>0.37418468932372123</v>
      </c>
      <c r="V5" s="8">
        <v>140160</v>
      </c>
      <c r="W5" s="9">
        <f>V5/V$6</f>
        <v>0.37836086815678655</v>
      </c>
      <c r="X5" s="8">
        <v>136560</v>
      </c>
      <c r="Y5" s="9">
        <f>X5/X$6</f>
        <v>0.3872065328342974</v>
      </c>
    </row>
    <row r="6" spans="1:25">
      <c r="A6" t="s">
        <v>3</v>
      </c>
      <c r="B6" s="8">
        <f t="shared" ref="B6" si="0">SUM(B4:B5)</f>
        <v>349920</v>
      </c>
      <c r="C6" s="9">
        <f t="shared" ref="C6" si="1">SUM(C4:C5)</f>
        <v>1.0027510316368637</v>
      </c>
      <c r="D6" s="8">
        <f t="shared" ref="D6:Y6" si="2">SUM(D4:D5)</f>
        <v>348960</v>
      </c>
      <c r="E6" s="9">
        <f t="shared" si="2"/>
        <v>1</v>
      </c>
      <c r="F6" s="8">
        <f t="shared" si="2"/>
        <v>310200</v>
      </c>
      <c r="G6" s="9">
        <f t="shared" si="2"/>
        <v>1</v>
      </c>
      <c r="H6" s="8">
        <f t="shared" si="2"/>
        <v>369120</v>
      </c>
      <c r="I6" s="9">
        <f t="shared" si="2"/>
        <v>1</v>
      </c>
      <c r="J6" s="8">
        <f t="shared" si="2"/>
        <v>361200</v>
      </c>
      <c r="K6" s="9">
        <f t="shared" si="2"/>
        <v>1</v>
      </c>
      <c r="L6" s="8">
        <f t="shared" si="2"/>
        <v>391200</v>
      </c>
      <c r="M6" s="9">
        <f t="shared" si="2"/>
        <v>1</v>
      </c>
      <c r="N6" s="8">
        <f t="shared" si="2"/>
        <v>355080</v>
      </c>
      <c r="O6" s="9">
        <f t="shared" si="2"/>
        <v>1</v>
      </c>
      <c r="P6" s="8">
        <f t="shared" si="2"/>
        <v>382680</v>
      </c>
      <c r="Q6" s="9">
        <f t="shared" si="2"/>
        <v>1</v>
      </c>
      <c r="R6" s="8">
        <f t="shared" si="2"/>
        <v>379320</v>
      </c>
      <c r="S6" s="9">
        <f t="shared" si="2"/>
        <v>1</v>
      </c>
      <c r="T6" s="8">
        <f t="shared" si="2"/>
        <v>349560</v>
      </c>
      <c r="U6" s="9">
        <f t="shared" si="2"/>
        <v>1</v>
      </c>
      <c r="V6" s="8">
        <f t="shared" si="2"/>
        <v>370440</v>
      </c>
      <c r="W6" s="9">
        <f t="shared" si="2"/>
        <v>1</v>
      </c>
      <c r="X6" s="8">
        <f t="shared" si="2"/>
        <v>352680</v>
      </c>
      <c r="Y6" s="9">
        <f t="shared" si="2"/>
        <v>1</v>
      </c>
    </row>
    <row r="7" spans="1:25">
      <c r="A7" t="s">
        <v>4</v>
      </c>
      <c r="B7" s="8">
        <v>173210</v>
      </c>
      <c r="C7" s="4" t="s">
        <v>40</v>
      </c>
      <c r="D7" s="8">
        <v>172735</v>
      </c>
      <c r="E7" s="4" t="s">
        <v>40</v>
      </c>
      <c r="F7" s="8">
        <v>153549</v>
      </c>
      <c r="G7" s="4" t="s">
        <v>40</v>
      </c>
      <c r="H7" s="8">
        <v>182714</v>
      </c>
      <c r="I7" s="4" t="s">
        <v>40</v>
      </c>
      <c r="J7" s="8">
        <v>178794</v>
      </c>
      <c r="K7" s="4" t="s">
        <v>40</v>
      </c>
      <c r="L7" s="8">
        <v>193644</v>
      </c>
      <c r="M7" s="4" t="s">
        <v>40</v>
      </c>
      <c r="N7" s="8">
        <v>175765</v>
      </c>
      <c r="O7" s="4" t="s">
        <v>40</v>
      </c>
      <c r="P7" s="8">
        <v>189044</v>
      </c>
      <c r="Q7" s="4" t="s">
        <v>40</v>
      </c>
      <c r="R7" s="8">
        <v>187384</v>
      </c>
      <c r="S7" s="4" t="s">
        <v>40</v>
      </c>
      <c r="T7" s="8">
        <v>172683</v>
      </c>
      <c r="U7" s="4" t="s">
        <v>40</v>
      </c>
      <c r="V7" s="8">
        <v>182997</v>
      </c>
      <c r="W7" s="4" t="s">
        <v>40</v>
      </c>
      <c r="X7" s="8">
        <v>174224</v>
      </c>
      <c r="Y7" s="4" t="s">
        <v>40</v>
      </c>
    </row>
    <row r="8" spans="1:25">
      <c r="T8" s="6"/>
    </row>
    <row r="9" spans="1:25">
      <c r="A9" t="s">
        <v>41</v>
      </c>
    </row>
    <row r="10" spans="1:25">
      <c r="A10" t="s">
        <v>42</v>
      </c>
    </row>
  </sheetData>
  <mergeCells count="13">
    <mergeCell ref="X2:Y2"/>
    <mergeCell ref="A2:A3"/>
    <mergeCell ref="N2:O2"/>
    <mergeCell ref="P2:Q2"/>
    <mergeCell ref="R2:S2"/>
    <mergeCell ref="T2:U2"/>
    <mergeCell ref="V2:W2"/>
    <mergeCell ref="D2:E2"/>
    <mergeCell ref="F2:G2"/>
    <mergeCell ref="H2:I2"/>
    <mergeCell ref="J2:K2"/>
    <mergeCell ref="L2:M2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8EDE-4D8B-479B-87A0-2F6A6C17A922}">
  <dimension ref="A1:N4"/>
  <sheetViews>
    <sheetView workbookViewId="0">
      <selection activeCell="A5" sqref="A5"/>
    </sheetView>
  </sheetViews>
  <sheetFormatPr defaultRowHeight="15"/>
  <cols>
    <col min="1" max="1" width="25.5703125" bestFit="1" customWidth="1"/>
  </cols>
  <sheetData>
    <row r="1" spans="1:14">
      <c r="B1" s="3">
        <v>45658</v>
      </c>
      <c r="C1" s="3">
        <v>45689</v>
      </c>
      <c r="D1" s="3">
        <v>45717</v>
      </c>
      <c r="E1" s="3">
        <v>45748</v>
      </c>
      <c r="F1" s="3">
        <v>45778</v>
      </c>
      <c r="G1" s="3">
        <v>45809</v>
      </c>
      <c r="H1" s="3">
        <v>45839</v>
      </c>
      <c r="I1" s="3">
        <v>45870</v>
      </c>
      <c r="J1" s="3">
        <v>45901</v>
      </c>
      <c r="K1" s="3">
        <v>45931</v>
      </c>
      <c r="L1" s="3">
        <v>45962</v>
      </c>
      <c r="M1" s="3">
        <v>45992</v>
      </c>
      <c r="N1" s="4" t="s">
        <v>33</v>
      </c>
    </row>
    <row r="2" spans="1:14">
      <c r="A2" t="s">
        <v>9</v>
      </c>
      <c r="B2" s="10">
        <v>234.4</v>
      </c>
      <c r="C2" s="10">
        <v>130.9</v>
      </c>
      <c r="D2" s="10">
        <v>168.1</v>
      </c>
      <c r="E2" s="10">
        <v>407.3</v>
      </c>
      <c r="F2" s="10">
        <v>333.1</v>
      </c>
      <c r="G2" s="10">
        <v>145.9</v>
      </c>
      <c r="H2" s="10">
        <v>177.79999999999998</v>
      </c>
      <c r="I2" s="10">
        <v>235.43333333333331</v>
      </c>
      <c r="J2" s="10">
        <v>302.83333333333331</v>
      </c>
      <c r="K2" s="10">
        <v>295.43333333333334</v>
      </c>
      <c r="L2" s="10">
        <v>218.93333333333331</v>
      </c>
      <c r="M2" s="10">
        <v>186.37777777777777</v>
      </c>
      <c r="N2" s="10">
        <f>SUM(B2:M2)</f>
        <v>2836.5111111111114</v>
      </c>
    </row>
    <row r="4" spans="1:14">
      <c r="A4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Lai</dc:creator>
  <cp:keywords/>
  <dc:description/>
  <cp:lastModifiedBy>Guest User</cp:lastModifiedBy>
  <cp:revision/>
  <dcterms:created xsi:type="dcterms:W3CDTF">2015-06-05T18:17:20Z</dcterms:created>
  <dcterms:modified xsi:type="dcterms:W3CDTF">2025-08-12T05:42:26Z</dcterms:modified>
  <cp:category/>
  <cp:contentStatus/>
</cp:coreProperties>
</file>